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oupspace.cae.wisc.edu\dept\me-common\me-helper\Research Administrator\Budget Stuff\Budget Templates\"/>
    </mc:Choice>
  </mc:AlternateContent>
  <xr:revisionPtr revIDLastSave="0" documentId="13_ncr:1_{56E5FAE1-DD7F-426C-B69E-07979AD6753A}" xr6:coauthVersionLast="47" xr6:coauthVersionMax="47" xr10:uidLastSave="{00000000-0000-0000-0000-000000000000}"/>
  <bookViews>
    <workbookView xWindow="-120" yWindow="-120" windowWidth="29040" windowHeight="17640" tabRatio="599" xr2:uid="{00000000-000D-0000-FFFF-FFFF00000000}"/>
  </bookViews>
  <sheets>
    <sheet name="Totals" sheetId="3" r:id="rId1"/>
    <sheet name="Lead PI" sheetId="6" r:id="rId2"/>
    <sheet name="UW Co-I 1" sheetId="5" r:id="rId3"/>
    <sheet name="UW Co-I 2" sheetId="7" r:id="rId4"/>
    <sheet name="UW Co-I 3" sheetId="8" r:id="rId5"/>
    <sheet name="UW Co-I 4" sheetId="9" r:id="rId6"/>
    <sheet name="UW Co-I 5" sheetId="10" r:id="rId7"/>
    <sheet name="UW Co-I 6" sheetId="11" r:id="rId8"/>
    <sheet name="External Subs" sheetId="12" r:id="rId9"/>
    <sheet name="Travel" sheetId="13" r:id="rId10"/>
    <sheet name="Supplies" sheetId="14" r:id="rId11"/>
  </sheets>
  <definedNames>
    <definedName name="Domestic_Intl">Travel!$C:$C</definedName>
    <definedName name="FADates">Totals!#REF!,Totals!#REF!</definedName>
    <definedName name="GraduateStudents">Totals!$B$98:$B$111</definedName>
    <definedName name="_xlnm.Print_Area" localSheetId="0">Totals!$A$1:$AU$92</definedName>
    <definedName name="Project">Travel!$A:$A</definedName>
    <definedName name="Total">Travel!$V:$V</definedName>
    <definedName name="Year">Travel!$B:$B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67" i="7" l="1"/>
  <c r="AI67" i="7"/>
  <c r="AB67" i="7"/>
  <c r="U67" i="7"/>
  <c r="N67" i="7"/>
  <c r="AP67" i="8"/>
  <c r="AI67" i="8"/>
  <c r="AB67" i="8"/>
  <c r="U67" i="8"/>
  <c r="N67" i="8"/>
  <c r="AP67" i="9"/>
  <c r="AI67" i="9"/>
  <c r="AB67" i="9"/>
  <c r="U67" i="9"/>
  <c r="N67" i="9"/>
  <c r="AP67" i="10"/>
  <c r="AI67" i="10"/>
  <c r="AB67" i="10"/>
  <c r="U67" i="10"/>
  <c r="N67" i="10"/>
  <c r="AP67" i="11"/>
  <c r="AI67" i="11"/>
  <c r="AB67" i="11"/>
  <c r="U67" i="11"/>
  <c r="N67" i="11"/>
  <c r="AP67" i="5"/>
  <c r="AI67" i="5"/>
  <c r="AB67" i="5"/>
  <c r="U67" i="5"/>
  <c r="N67" i="5"/>
  <c r="AP67" i="6"/>
  <c r="AI67" i="6"/>
  <c r="AB67" i="6"/>
  <c r="U67" i="6"/>
  <c r="N67" i="6"/>
  <c r="U56" i="5"/>
  <c r="N56" i="5"/>
  <c r="N55" i="5"/>
  <c r="AP56" i="7"/>
  <c r="AI56" i="7"/>
  <c r="AB56" i="7"/>
  <c r="U56" i="7"/>
  <c r="N56" i="7"/>
  <c r="AP55" i="7"/>
  <c r="AI55" i="7"/>
  <c r="AB55" i="7"/>
  <c r="U55" i="7"/>
  <c r="N55" i="7"/>
  <c r="AP56" i="8"/>
  <c r="AI56" i="8"/>
  <c r="AB56" i="8"/>
  <c r="U56" i="8"/>
  <c r="N56" i="8"/>
  <c r="AP55" i="8"/>
  <c r="AI55" i="8"/>
  <c r="AB55" i="8"/>
  <c r="U55" i="8"/>
  <c r="N55" i="8"/>
  <c r="AP56" i="9"/>
  <c r="AI56" i="9"/>
  <c r="AB56" i="9"/>
  <c r="U56" i="9"/>
  <c r="N56" i="9"/>
  <c r="AP55" i="9"/>
  <c r="AI55" i="9"/>
  <c r="AB55" i="9"/>
  <c r="U55" i="9"/>
  <c r="N55" i="9"/>
  <c r="AP56" i="10"/>
  <c r="AI56" i="10"/>
  <c r="AB56" i="10"/>
  <c r="U56" i="10"/>
  <c r="N56" i="10"/>
  <c r="AP55" i="10"/>
  <c r="AI55" i="10"/>
  <c r="AB55" i="10"/>
  <c r="U55" i="10"/>
  <c r="N55" i="10"/>
  <c r="AP56" i="11"/>
  <c r="AI56" i="11"/>
  <c r="AB56" i="11"/>
  <c r="U56" i="11"/>
  <c r="N56" i="11"/>
  <c r="AP55" i="11"/>
  <c r="AI55" i="11"/>
  <c r="AB55" i="11"/>
  <c r="U55" i="11"/>
  <c r="N55" i="11"/>
  <c r="AP56" i="5"/>
  <c r="AI56" i="5"/>
  <c r="AB56" i="5"/>
  <c r="AP55" i="5"/>
  <c r="AI55" i="5"/>
  <c r="AB55" i="5"/>
  <c r="U55" i="5"/>
  <c r="N56" i="6"/>
  <c r="AP56" i="6"/>
  <c r="AI56" i="6"/>
  <c r="AB56" i="6"/>
  <c r="U56" i="6"/>
  <c r="AP55" i="6"/>
  <c r="AI55" i="6"/>
  <c r="AB55" i="6"/>
  <c r="U55" i="6"/>
  <c r="N55" i="6"/>
  <c r="E25" i="3"/>
  <c r="AP26" i="3"/>
  <c r="AP27" i="3"/>
  <c r="AP28" i="3"/>
  <c r="AP29" i="3"/>
  <c r="AP30" i="3"/>
  <c r="AP31" i="3"/>
  <c r="AP32" i="3"/>
  <c r="AI26" i="3"/>
  <c r="AI27" i="3"/>
  <c r="AI28" i="3"/>
  <c r="AI29" i="3"/>
  <c r="AI30" i="3"/>
  <c r="AI31" i="3"/>
  <c r="AI32" i="3"/>
  <c r="AB26" i="3"/>
  <c r="AB27" i="3"/>
  <c r="AB28" i="3"/>
  <c r="AB29" i="3"/>
  <c r="AB30" i="3"/>
  <c r="AB31" i="3"/>
  <c r="AB32" i="3"/>
  <c r="U26" i="3"/>
  <c r="U27" i="3"/>
  <c r="U28" i="3"/>
  <c r="U29" i="3"/>
  <c r="U30" i="3"/>
  <c r="U31" i="3"/>
  <c r="U32" i="3"/>
  <c r="N26" i="3"/>
  <c r="N27" i="3"/>
  <c r="N28" i="3"/>
  <c r="N29" i="3"/>
  <c r="N30" i="3"/>
  <c r="N31" i="3"/>
  <c r="N32" i="3"/>
  <c r="AP73" i="3"/>
  <c r="AI73" i="3"/>
  <c r="AB73" i="3"/>
  <c r="U73" i="3"/>
  <c r="N73" i="3"/>
  <c r="AU73" i="3" l="1"/>
  <c r="B2" i="7"/>
  <c r="B2" i="8"/>
  <c r="B2" i="9"/>
  <c r="B2" i="10"/>
  <c r="B2" i="11"/>
  <c r="B2" i="5"/>
  <c r="B2" i="6"/>
  <c r="D26" i="3"/>
  <c r="D27" i="3"/>
  <c r="D28" i="3"/>
  <c r="D29" i="3"/>
  <c r="D30" i="3"/>
  <c r="D31" i="3"/>
  <c r="D32" i="3"/>
  <c r="D25" i="3"/>
  <c r="BF81" i="3"/>
  <c r="BE81" i="3"/>
  <c r="BD81" i="3"/>
  <c r="BC81" i="3"/>
  <c r="BB81" i="3"/>
  <c r="BA81" i="3"/>
  <c r="AZ81" i="3"/>
  <c r="AY81" i="3"/>
  <c r="B51" i="5"/>
  <c r="B50" i="5"/>
  <c r="B49" i="5"/>
  <c r="B48" i="5"/>
  <c r="B47" i="5"/>
  <c r="B51" i="7"/>
  <c r="B50" i="7"/>
  <c r="B49" i="7"/>
  <c r="B48" i="7"/>
  <c r="B47" i="7"/>
  <c r="B51" i="8"/>
  <c r="B50" i="8"/>
  <c r="B49" i="8"/>
  <c r="B48" i="8"/>
  <c r="B47" i="8"/>
  <c r="B51" i="9"/>
  <c r="B50" i="9"/>
  <c r="B49" i="9"/>
  <c r="B48" i="9"/>
  <c r="B47" i="9"/>
  <c r="B51" i="10"/>
  <c r="B50" i="10"/>
  <c r="B49" i="10"/>
  <c r="B48" i="10"/>
  <c r="B47" i="10"/>
  <c r="B51" i="11"/>
  <c r="B50" i="11"/>
  <c r="B49" i="11"/>
  <c r="B48" i="11"/>
  <c r="B47" i="11"/>
  <c r="B51" i="6"/>
  <c r="B50" i="6"/>
  <c r="B49" i="6"/>
  <c r="B48" i="6"/>
  <c r="B47" i="6"/>
  <c r="A100" i="3" l="1"/>
  <c r="A104" i="3"/>
  <c r="A103" i="3"/>
  <c r="A102" i="3"/>
  <c r="A101" i="3"/>
  <c r="A99" i="3"/>
  <c r="A98" i="3"/>
  <c r="H34" i="14" l="1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R23" i="13"/>
  <c r="S23" i="13" s="1"/>
  <c r="U23" i="13" s="1"/>
  <c r="P23" i="13"/>
  <c r="S22" i="13"/>
  <c r="R22" i="13"/>
  <c r="P22" i="13"/>
  <c r="R21" i="13"/>
  <c r="S21" i="13" s="1"/>
  <c r="V21" i="13" s="1"/>
  <c r="P21" i="13"/>
  <c r="R20" i="13"/>
  <c r="S20" i="13" s="1"/>
  <c r="P20" i="13"/>
  <c r="R19" i="13"/>
  <c r="S19" i="13" s="1"/>
  <c r="P19" i="13"/>
  <c r="R18" i="13"/>
  <c r="S18" i="13" s="1"/>
  <c r="P18" i="13"/>
  <c r="R17" i="13"/>
  <c r="S17" i="13" s="1"/>
  <c r="P17" i="13"/>
  <c r="U17" i="13" s="1"/>
  <c r="S16" i="13"/>
  <c r="R16" i="13"/>
  <c r="P16" i="13"/>
  <c r="V16" i="13" s="1"/>
  <c r="S15" i="13"/>
  <c r="R15" i="13"/>
  <c r="P15" i="13"/>
  <c r="S14" i="13"/>
  <c r="R14" i="13"/>
  <c r="P14" i="13"/>
  <c r="V14" i="13" s="1"/>
  <c r="R13" i="13"/>
  <c r="S13" i="13" s="1"/>
  <c r="P13" i="13"/>
  <c r="U13" i="13" s="1"/>
  <c r="R12" i="13"/>
  <c r="S12" i="13" s="1"/>
  <c r="P12" i="13"/>
  <c r="U12" i="13" s="1"/>
  <c r="R11" i="13"/>
  <c r="S11" i="13" s="1"/>
  <c r="P11" i="13"/>
  <c r="R10" i="13"/>
  <c r="S10" i="13" s="1"/>
  <c r="P10" i="13"/>
  <c r="R9" i="13"/>
  <c r="S9" i="13" s="1"/>
  <c r="P9" i="13"/>
  <c r="S8" i="13"/>
  <c r="R8" i="13"/>
  <c r="P8" i="13"/>
  <c r="S7" i="13"/>
  <c r="R7" i="13"/>
  <c r="P7" i="13"/>
  <c r="V7" i="13" s="1"/>
  <c r="R6" i="13"/>
  <c r="S6" i="13" s="1"/>
  <c r="P6" i="13"/>
  <c r="U91" i="12"/>
  <c r="N91" i="12"/>
  <c r="AU73" i="6"/>
  <c r="B73" i="6"/>
  <c r="AU73" i="5"/>
  <c r="B73" i="5"/>
  <c r="AU73" i="7"/>
  <c r="B73" i="7"/>
  <c r="AU73" i="8"/>
  <c r="B73" i="8"/>
  <c r="AU73" i="9"/>
  <c r="B73" i="9"/>
  <c r="AU73" i="10"/>
  <c r="B73" i="10"/>
  <c r="AU73" i="11"/>
  <c r="B73" i="11"/>
  <c r="AU73" i="12"/>
  <c r="B73" i="12"/>
  <c r="U9" i="13" l="1"/>
  <c r="U11" i="13"/>
  <c r="U15" i="13"/>
  <c r="V23" i="13"/>
  <c r="V13" i="13"/>
  <c r="V6" i="13"/>
  <c r="V20" i="13"/>
  <c r="U21" i="13"/>
  <c r="V12" i="13"/>
  <c r="U7" i="13"/>
  <c r="V11" i="13"/>
  <c r="V8" i="13"/>
  <c r="V15" i="13"/>
  <c r="V22" i="13"/>
  <c r="AW73" i="3"/>
  <c r="V10" i="13"/>
  <c r="U10" i="13"/>
  <c r="V19" i="13"/>
  <c r="U19" i="13"/>
  <c r="V18" i="13"/>
  <c r="U18" i="13"/>
  <c r="U20" i="13"/>
  <c r="U6" i="13"/>
  <c r="V9" i="13"/>
  <c r="U14" i="13"/>
  <c r="V17" i="13"/>
  <c r="U22" i="13"/>
  <c r="U8" i="13"/>
  <c r="U16" i="13"/>
  <c r="AU80" i="7" l="1"/>
  <c r="AU79" i="7"/>
  <c r="AP78" i="7"/>
  <c r="AI78" i="7"/>
  <c r="AB78" i="7"/>
  <c r="U78" i="7"/>
  <c r="N78" i="7"/>
  <c r="AU77" i="7"/>
  <c r="AU76" i="7"/>
  <c r="AU75" i="7"/>
  <c r="B75" i="7"/>
  <c r="AU74" i="7"/>
  <c r="B74" i="7"/>
  <c r="AU72" i="7"/>
  <c r="B72" i="7"/>
  <c r="AU71" i="7"/>
  <c r="B71" i="7"/>
  <c r="AU70" i="7"/>
  <c r="AU69" i="7"/>
  <c r="AU68" i="7"/>
  <c r="AP64" i="7"/>
  <c r="AI64" i="7"/>
  <c r="AB64" i="7"/>
  <c r="U64" i="7"/>
  <c r="N64" i="7"/>
  <c r="AU63" i="7"/>
  <c r="AU62" i="7"/>
  <c r="AU61" i="7"/>
  <c r="AU60" i="7"/>
  <c r="AP52" i="7"/>
  <c r="AI52" i="7"/>
  <c r="AB52" i="7"/>
  <c r="U52" i="7"/>
  <c r="N52" i="7"/>
  <c r="AU51" i="7"/>
  <c r="AU50" i="7"/>
  <c r="AU49" i="7"/>
  <c r="AU48" i="7"/>
  <c r="AU47" i="7"/>
  <c r="D42" i="7"/>
  <c r="C42" i="7"/>
  <c r="B42" i="7"/>
  <c r="A42" i="7"/>
  <c r="D41" i="7"/>
  <c r="C41" i="7"/>
  <c r="B41" i="7"/>
  <c r="A41" i="7"/>
  <c r="D40" i="7"/>
  <c r="C40" i="7"/>
  <c r="B40" i="7"/>
  <c r="A40" i="7"/>
  <c r="I36" i="7"/>
  <c r="H36" i="7"/>
  <c r="G36" i="7"/>
  <c r="F36" i="7"/>
  <c r="E36" i="7"/>
  <c r="AW35" i="7"/>
  <c r="AO35" i="7"/>
  <c r="AH35" i="7"/>
  <c r="AA35" i="7"/>
  <c r="T35" i="7"/>
  <c r="M35" i="7"/>
  <c r="K35" i="7"/>
  <c r="N35" i="7" s="1"/>
  <c r="B35" i="7"/>
  <c r="AO34" i="7"/>
  <c r="AH34" i="7"/>
  <c r="AA34" i="7"/>
  <c r="T34" i="7"/>
  <c r="M34" i="7"/>
  <c r="K34" i="7"/>
  <c r="R34" i="7" s="1"/>
  <c r="B34" i="7"/>
  <c r="AO33" i="7"/>
  <c r="AH33" i="7"/>
  <c r="AA33" i="7"/>
  <c r="T33" i="7"/>
  <c r="M33" i="7"/>
  <c r="B33" i="7"/>
  <c r="AO32" i="7"/>
  <c r="AH32" i="7"/>
  <c r="AA32" i="7"/>
  <c r="T32" i="7"/>
  <c r="M32" i="7"/>
  <c r="B32" i="7"/>
  <c r="D32" i="7" s="1"/>
  <c r="K32" i="7" s="1"/>
  <c r="L32" i="7" s="1"/>
  <c r="AO31" i="7"/>
  <c r="AH31" i="7"/>
  <c r="AA31" i="7"/>
  <c r="T31" i="7"/>
  <c r="M31" i="7"/>
  <c r="B31" i="7"/>
  <c r="D31" i="7" s="1"/>
  <c r="K31" i="7" s="1"/>
  <c r="L31" i="7" s="1"/>
  <c r="AO30" i="7"/>
  <c r="AH30" i="7"/>
  <c r="AA30" i="7"/>
  <c r="T30" i="7"/>
  <c r="M30" i="7"/>
  <c r="B30" i="7"/>
  <c r="D30" i="7" s="1"/>
  <c r="K30" i="7" s="1"/>
  <c r="N30" i="7" s="1"/>
  <c r="AO29" i="7"/>
  <c r="AH29" i="7"/>
  <c r="AA29" i="7"/>
  <c r="T29" i="7"/>
  <c r="M29" i="7"/>
  <c r="B29" i="7"/>
  <c r="D29" i="7" s="1"/>
  <c r="K29" i="7" s="1"/>
  <c r="R29" i="7" s="1"/>
  <c r="AO28" i="7"/>
  <c r="AH28" i="7"/>
  <c r="AA28" i="7"/>
  <c r="T28" i="7"/>
  <c r="M28" i="7"/>
  <c r="B28" i="7"/>
  <c r="D28" i="7" s="1"/>
  <c r="K28" i="7" s="1"/>
  <c r="N28" i="7" s="1"/>
  <c r="AO27" i="7"/>
  <c r="AH27" i="7"/>
  <c r="AA27" i="7"/>
  <c r="T27" i="7"/>
  <c r="M27" i="7"/>
  <c r="B27" i="7"/>
  <c r="D27" i="7" s="1"/>
  <c r="K27" i="7" s="1"/>
  <c r="L27" i="7" s="1"/>
  <c r="AO26" i="7"/>
  <c r="AH26" i="7"/>
  <c r="AA26" i="7"/>
  <c r="T26" i="7"/>
  <c r="M26" i="7"/>
  <c r="B26" i="7"/>
  <c r="D26" i="7" s="1"/>
  <c r="K26" i="7" s="1"/>
  <c r="AO25" i="7"/>
  <c r="AH25" i="7"/>
  <c r="AA25" i="7"/>
  <c r="T25" i="7"/>
  <c r="M25" i="7"/>
  <c r="B25" i="7"/>
  <c r="D25" i="7" s="1"/>
  <c r="K25" i="7" s="1"/>
  <c r="AO24" i="7"/>
  <c r="AH24" i="7"/>
  <c r="AA24" i="7"/>
  <c r="T24" i="7"/>
  <c r="M24" i="7"/>
  <c r="K24" i="7"/>
  <c r="N24" i="7" s="1"/>
  <c r="O24" i="7" s="1"/>
  <c r="P24" i="7" s="1"/>
  <c r="B24" i="7"/>
  <c r="AO23" i="7"/>
  <c r="AH23" i="7"/>
  <c r="AA23" i="7"/>
  <c r="T23" i="7"/>
  <c r="M23" i="7"/>
  <c r="K23" i="7"/>
  <c r="L23" i="7" s="1"/>
  <c r="B23" i="7"/>
  <c r="AO22" i="7"/>
  <c r="AH22" i="7"/>
  <c r="AA22" i="7"/>
  <c r="T22" i="7"/>
  <c r="M22" i="7"/>
  <c r="K22" i="7"/>
  <c r="B22" i="7"/>
  <c r="AO21" i="7"/>
  <c r="AH21" i="7"/>
  <c r="AA21" i="7"/>
  <c r="T21" i="7"/>
  <c r="M21" i="7"/>
  <c r="K21" i="7"/>
  <c r="R21" i="7" s="1"/>
  <c r="U21" i="7" s="1"/>
  <c r="V21" i="7" s="1"/>
  <c r="W21" i="7" s="1"/>
  <c r="B21" i="7"/>
  <c r="AO20" i="7"/>
  <c r="AH20" i="7"/>
  <c r="AA20" i="7"/>
  <c r="T20" i="7"/>
  <c r="M20" i="7"/>
  <c r="K20" i="7"/>
  <c r="N20" i="7" s="1"/>
  <c r="O20" i="7" s="1"/>
  <c r="P20" i="7" s="1"/>
  <c r="B20" i="7"/>
  <c r="AO19" i="7"/>
  <c r="AH19" i="7"/>
  <c r="AA19" i="7"/>
  <c r="T19" i="7"/>
  <c r="M19" i="7"/>
  <c r="K19" i="7"/>
  <c r="L19" i="7" s="1"/>
  <c r="B19" i="7"/>
  <c r="AO18" i="7"/>
  <c r="AH18" i="7"/>
  <c r="AA18" i="7"/>
  <c r="T18" i="7"/>
  <c r="M18" i="7"/>
  <c r="K18" i="7"/>
  <c r="L18" i="7" s="1"/>
  <c r="B18" i="7"/>
  <c r="AO17" i="7"/>
  <c r="AH17" i="7"/>
  <c r="AA17" i="7"/>
  <c r="T17" i="7"/>
  <c r="M17" i="7"/>
  <c r="K17" i="7"/>
  <c r="R17" i="7" s="1"/>
  <c r="U17" i="7" s="1"/>
  <c r="B17" i="7"/>
  <c r="AO16" i="7"/>
  <c r="AH16" i="7"/>
  <c r="AA16" i="7"/>
  <c r="T16" i="7"/>
  <c r="M16" i="7"/>
  <c r="K16" i="7"/>
  <c r="N16" i="7" s="1"/>
  <c r="B16" i="7"/>
  <c r="AW13" i="7"/>
  <c r="I13" i="7"/>
  <c r="H13" i="7"/>
  <c r="G13" i="7"/>
  <c r="F13" i="7"/>
  <c r="E13" i="7"/>
  <c r="AW12" i="7"/>
  <c r="AO12" i="7"/>
  <c r="AH12" i="7"/>
  <c r="AA12" i="7"/>
  <c r="T12" i="7"/>
  <c r="M12" i="7"/>
  <c r="D12" i="7"/>
  <c r="C12" i="7"/>
  <c r="B12" i="7"/>
  <c r="AO11" i="7"/>
  <c r="AH11" i="7"/>
  <c r="AA11" i="7"/>
  <c r="T11" i="7"/>
  <c r="M11" i="7"/>
  <c r="D11" i="7"/>
  <c r="C11" i="7"/>
  <c r="B11" i="7"/>
  <c r="AO10" i="7"/>
  <c r="AH10" i="7"/>
  <c r="AA10" i="7"/>
  <c r="T10" i="7"/>
  <c r="M10" i="7"/>
  <c r="D10" i="7"/>
  <c r="C10" i="7"/>
  <c r="B10" i="7"/>
  <c r="AO9" i="7"/>
  <c r="AH9" i="7"/>
  <c r="AA9" i="7"/>
  <c r="T9" i="7"/>
  <c r="M9" i="7"/>
  <c r="D9" i="7"/>
  <c r="C9" i="7"/>
  <c r="B9" i="7"/>
  <c r="AO8" i="7"/>
  <c r="AH8" i="7"/>
  <c r="AA8" i="7"/>
  <c r="T8" i="7"/>
  <c r="M8" i="7"/>
  <c r="D8" i="7"/>
  <c r="C8" i="7"/>
  <c r="B8" i="7"/>
  <c r="AO7" i="7"/>
  <c r="AH7" i="7"/>
  <c r="AA7" i="7"/>
  <c r="T7" i="7"/>
  <c r="M7" i="7"/>
  <c r="D7" i="7"/>
  <c r="C7" i="7"/>
  <c r="B7" i="7"/>
  <c r="AM2" i="7"/>
  <c r="AF2" i="7"/>
  <c r="Y2" i="7"/>
  <c r="R2" i="7"/>
  <c r="K2" i="7"/>
  <c r="AU80" i="8"/>
  <c r="AU79" i="8"/>
  <c r="AP78" i="8"/>
  <c r="AI78" i="8"/>
  <c r="AB78" i="8"/>
  <c r="U78" i="8"/>
  <c r="N78" i="8"/>
  <c r="AU77" i="8"/>
  <c r="AU76" i="8"/>
  <c r="AU75" i="8"/>
  <c r="B75" i="8"/>
  <c r="AU74" i="8"/>
  <c r="B74" i="8"/>
  <c r="AU72" i="8"/>
  <c r="B72" i="8"/>
  <c r="AU71" i="8"/>
  <c r="B71" i="8"/>
  <c r="AU70" i="8"/>
  <c r="AU69" i="8"/>
  <c r="AU68" i="8"/>
  <c r="AP64" i="8"/>
  <c r="AI64" i="8"/>
  <c r="AB64" i="8"/>
  <c r="U64" i="8"/>
  <c r="N64" i="8"/>
  <c r="AU63" i="8"/>
  <c r="AU62" i="8"/>
  <c r="AU61" i="8"/>
  <c r="AU60" i="8"/>
  <c r="AP52" i="8"/>
  <c r="AI52" i="8"/>
  <c r="AB52" i="8"/>
  <c r="U52" i="8"/>
  <c r="N52" i="8"/>
  <c r="AU51" i="8"/>
  <c r="AU50" i="8"/>
  <c r="AU49" i="8"/>
  <c r="AU48" i="8"/>
  <c r="AU47" i="8"/>
  <c r="D42" i="8"/>
  <c r="C42" i="8"/>
  <c r="B42" i="8"/>
  <c r="A42" i="8"/>
  <c r="D41" i="8"/>
  <c r="C41" i="8"/>
  <c r="B41" i="8"/>
  <c r="A41" i="8"/>
  <c r="D40" i="8"/>
  <c r="C40" i="8"/>
  <c r="B40" i="8"/>
  <c r="A40" i="8"/>
  <c r="I36" i="8"/>
  <c r="H36" i="8"/>
  <c r="G36" i="8"/>
  <c r="F36" i="8"/>
  <c r="E36" i="8"/>
  <c r="AW35" i="8"/>
  <c r="AO35" i="8"/>
  <c r="AH35" i="8"/>
  <c r="AA35" i="8"/>
  <c r="T35" i="8"/>
  <c r="M35" i="8"/>
  <c r="K35" i="8"/>
  <c r="R35" i="8" s="1"/>
  <c r="B35" i="8"/>
  <c r="AO34" i="8"/>
  <c r="AH34" i="8"/>
  <c r="AA34" i="8"/>
  <c r="T34" i="8"/>
  <c r="M34" i="8"/>
  <c r="K34" i="8"/>
  <c r="R34" i="8" s="1"/>
  <c r="B34" i="8"/>
  <c r="AO33" i="8"/>
  <c r="AH33" i="8"/>
  <c r="AA33" i="8"/>
  <c r="T33" i="8"/>
  <c r="M33" i="8"/>
  <c r="B33" i="8"/>
  <c r="AO32" i="8"/>
  <c r="AH32" i="8"/>
  <c r="AA32" i="8"/>
  <c r="T32" i="8"/>
  <c r="M32" i="8"/>
  <c r="B32" i="8"/>
  <c r="D32" i="8" s="1"/>
  <c r="K32" i="8" s="1"/>
  <c r="AO31" i="8"/>
  <c r="AH31" i="8"/>
  <c r="AA31" i="8"/>
  <c r="T31" i="8"/>
  <c r="M31" i="8"/>
  <c r="B31" i="8"/>
  <c r="D31" i="8" s="1"/>
  <c r="K31" i="8" s="1"/>
  <c r="N31" i="8" s="1"/>
  <c r="AO30" i="8"/>
  <c r="AH30" i="8"/>
  <c r="AA30" i="8"/>
  <c r="T30" i="8"/>
  <c r="M30" i="8"/>
  <c r="B30" i="8"/>
  <c r="D30" i="8" s="1"/>
  <c r="K30" i="8" s="1"/>
  <c r="R30" i="8" s="1"/>
  <c r="S30" i="8" s="1"/>
  <c r="AO29" i="8"/>
  <c r="AH29" i="8"/>
  <c r="AA29" i="8"/>
  <c r="T29" i="8"/>
  <c r="AW25" i="8" s="1"/>
  <c r="M29" i="8"/>
  <c r="B29" i="8"/>
  <c r="D29" i="8" s="1"/>
  <c r="K29" i="8" s="1"/>
  <c r="AO28" i="8"/>
  <c r="AH28" i="8"/>
  <c r="AA28" i="8"/>
  <c r="T28" i="8"/>
  <c r="M28" i="8"/>
  <c r="B28" i="8"/>
  <c r="D28" i="8" s="1"/>
  <c r="K28" i="8" s="1"/>
  <c r="L28" i="8" s="1"/>
  <c r="AO27" i="8"/>
  <c r="AH27" i="8"/>
  <c r="AA27" i="8"/>
  <c r="T27" i="8"/>
  <c r="M27" i="8"/>
  <c r="B27" i="8"/>
  <c r="D27" i="8" s="1"/>
  <c r="K27" i="8" s="1"/>
  <c r="AO26" i="8"/>
  <c r="AH26" i="8"/>
  <c r="AA26" i="8"/>
  <c r="T26" i="8"/>
  <c r="M26" i="8"/>
  <c r="B26" i="8"/>
  <c r="D26" i="8" s="1"/>
  <c r="K26" i="8" s="1"/>
  <c r="N26" i="8" s="1"/>
  <c r="AO25" i="8"/>
  <c r="AH25" i="8"/>
  <c r="AA25" i="8"/>
  <c r="T25" i="8"/>
  <c r="M25" i="8"/>
  <c r="B25" i="8"/>
  <c r="D25" i="8" s="1"/>
  <c r="K25" i="8" s="1"/>
  <c r="R25" i="8" s="1"/>
  <c r="AO24" i="8"/>
  <c r="AH24" i="8"/>
  <c r="AA24" i="8"/>
  <c r="T24" i="8"/>
  <c r="M24" i="8"/>
  <c r="K24" i="8"/>
  <c r="L24" i="8" s="1"/>
  <c r="B24" i="8"/>
  <c r="AO23" i="8"/>
  <c r="AH23" i="8"/>
  <c r="AA23" i="8"/>
  <c r="T23" i="8"/>
  <c r="M23" i="8"/>
  <c r="K23" i="8"/>
  <c r="R23" i="8" s="1"/>
  <c r="U23" i="8" s="1"/>
  <c r="B23" i="8"/>
  <c r="AO22" i="8"/>
  <c r="AH22" i="8"/>
  <c r="AA22" i="8"/>
  <c r="T22" i="8"/>
  <c r="M22" i="8"/>
  <c r="K22" i="8"/>
  <c r="N22" i="8" s="1"/>
  <c r="B22" i="8"/>
  <c r="AO21" i="8"/>
  <c r="AH21" i="8"/>
  <c r="AA21" i="8"/>
  <c r="T21" i="8"/>
  <c r="M21" i="8"/>
  <c r="K21" i="8"/>
  <c r="B21" i="8"/>
  <c r="AO20" i="8"/>
  <c r="AH20" i="8"/>
  <c r="AA20" i="8"/>
  <c r="T20" i="8"/>
  <c r="M20" i="8"/>
  <c r="K20" i="8"/>
  <c r="B20" i="8"/>
  <c r="AO19" i="8"/>
  <c r="AH19" i="8"/>
  <c r="AA19" i="8"/>
  <c r="T19" i="8"/>
  <c r="M19" i="8"/>
  <c r="K19" i="8"/>
  <c r="L19" i="8" s="1"/>
  <c r="B19" i="8"/>
  <c r="AO18" i="8"/>
  <c r="AH18" i="8"/>
  <c r="AA18" i="8"/>
  <c r="T18" i="8"/>
  <c r="M18" i="8"/>
  <c r="K18" i="8"/>
  <c r="B18" i="8"/>
  <c r="AO17" i="8"/>
  <c r="AH17" i="8"/>
  <c r="AA17" i="8"/>
  <c r="T17" i="8"/>
  <c r="M17" i="8"/>
  <c r="K17" i="8"/>
  <c r="R17" i="8" s="1"/>
  <c r="B17" i="8"/>
  <c r="AO16" i="8"/>
  <c r="AH16" i="8"/>
  <c r="AA16" i="8"/>
  <c r="T16" i="8"/>
  <c r="M16" i="8"/>
  <c r="K16" i="8"/>
  <c r="B16" i="8"/>
  <c r="AW13" i="8"/>
  <c r="I13" i="8"/>
  <c r="H13" i="8"/>
  <c r="G13" i="8"/>
  <c r="F13" i="8"/>
  <c r="E13" i="8"/>
  <c r="AW12" i="8"/>
  <c r="AO12" i="8"/>
  <c r="AH12" i="8"/>
  <c r="AA12" i="8"/>
  <c r="T12" i="8"/>
  <c r="M12" i="8"/>
  <c r="D12" i="8"/>
  <c r="C12" i="8"/>
  <c r="B12" i="8"/>
  <c r="AO11" i="8"/>
  <c r="AH11" i="8"/>
  <c r="AA11" i="8"/>
  <c r="T11" i="8"/>
  <c r="M11" i="8"/>
  <c r="D11" i="8"/>
  <c r="C11" i="8"/>
  <c r="B11" i="8"/>
  <c r="AO10" i="8"/>
  <c r="AH10" i="8"/>
  <c r="AA10" i="8"/>
  <c r="T10" i="8"/>
  <c r="M10" i="8"/>
  <c r="D10" i="8"/>
  <c r="C10" i="8"/>
  <c r="B10" i="8"/>
  <c r="AO9" i="8"/>
  <c r="AH9" i="8"/>
  <c r="AA9" i="8"/>
  <c r="T9" i="8"/>
  <c r="M9" i="8"/>
  <c r="D9" i="8"/>
  <c r="C9" i="8"/>
  <c r="B9" i="8"/>
  <c r="AO8" i="8"/>
  <c r="AH8" i="8"/>
  <c r="AA8" i="8"/>
  <c r="T8" i="8"/>
  <c r="M8" i="8"/>
  <c r="D8" i="8"/>
  <c r="C8" i="8"/>
  <c r="B8" i="8"/>
  <c r="AO7" i="8"/>
  <c r="AH7" i="8"/>
  <c r="AA7" i="8"/>
  <c r="T7" i="8"/>
  <c r="M7" i="8"/>
  <c r="D7" i="8"/>
  <c r="C7" i="8"/>
  <c r="B7" i="8"/>
  <c r="AM2" i="8"/>
  <c r="AF2" i="8"/>
  <c r="Y2" i="8"/>
  <c r="R2" i="8"/>
  <c r="K2" i="8"/>
  <c r="AU80" i="9"/>
  <c r="AU79" i="9"/>
  <c r="AP78" i="9"/>
  <c r="AI78" i="9"/>
  <c r="AB78" i="9"/>
  <c r="U78" i="9"/>
  <c r="N78" i="9"/>
  <c r="AU77" i="9"/>
  <c r="AU76" i="9"/>
  <c r="AU75" i="9"/>
  <c r="B75" i="9"/>
  <c r="AU74" i="9"/>
  <c r="B74" i="9"/>
  <c r="AU72" i="9"/>
  <c r="B72" i="9"/>
  <c r="AU71" i="9"/>
  <c r="B71" i="9"/>
  <c r="AU70" i="9"/>
  <c r="AU69" i="9"/>
  <c r="AU68" i="9"/>
  <c r="AP64" i="9"/>
  <c r="AI64" i="9"/>
  <c r="AB64" i="9"/>
  <c r="U64" i="9"/>
  <c r="N64" i="9"/>
  <c r="AU63" i="9"/>
  <c r="AU62" i="9"/>
  <c r="AU61" i="9"/>
  <c r="AU60" i="9"/>
  <c r="AP52" i="9"/>
  <c r="AI52" i="9"/>
  <c r="AB52" i="9"/>
  <c r="U52" i="9"/>
  <c r="N52" i="9"/>
  <c r="AU51" i="9"/>
  <c r="AU50" i="9"/>
  <c r="AU49" i="9"/>
  <c r="AU48" i="9"/>
  <c r="AU47" i="9"/>
  <c r="D42" i="9"/>
  <c r="C42" i="9"/>
  <c r="B42" i="9"/>
  <c r="A42" i="9"/>
  <c r="D41" i="9"/>
  <c r="C41" i="9"/>
  <c r="B41" i="9"/>
  <c r="A41" i="9"/>
  <c r="D40" i="9"/>
  <c r="C40" i="9"/>
  <c r="B40" i="9"/>
  <c r="A40" i="9"/>
  <c r="I36" i="9"/>
  <c r="H36" i="9"/>
  <c r="G36" i="9"/>
  <c r="F36" i="9"/>
  <c r="E36" i="9"/>
  <c r="AW35" i="9"/>
  <c r="AO35" i="9"/>
  <c r="AH35" i="9"/>
  <c r="AA35" i="9"/>
  <c r="T35" i="9"/>
  <c r="M35" i="9"/>
  <c r="K35" i="9"/>
  <c r="R35" i="9" s="1"/>
  <c r="B35" i="9"/>
  <c r="AO34" i="9"/>
  <c r="AH34" i="9"/>
  <c r="AA34" i="9"/>
  <c r="T34" i="9"/>
  <c r="M34" i="9"/>
  <c r="K34" i="9"/>
  <c r="R34" i="9" s="1"/>
  <c r="B34" i="9"/>
  <c r="AO33" i="9"/>
  <c r="AH33" i="9"/>
  <c r="AA33" i="9"/>
  <c r="T33" i="9"/>
  <c r="M33" i="9"/>
  <c r="B33" i="9"/>
  <c r="AO32" i="9"/>
  <c r="AH32" i="9"/>
  <c r="AA32" i="9"/>
  <c r="T32" i="9"/>
  <c r="M32" i="9"/>
  <c r="B32" i="9"/>
  <c r="D32" i="9" s="1"/>
  <c r="K32" i="9" s="1"/>
  <c r="AO31" i="9"/>
  <c r="AH31" i="9"/>
  <c r="AA31" i="9"/>
  <c r="T31" i="9"/>
  <c r="M31" i="9"/>
  <c r="B31" i="9"/>
  <c r="D31" i="9" s="1"/>
  <c r="K31" i="9" s="1"/>
  <c r="L31" i="9" s="1"/>
  <c r="AO30" i="9"/>
  <c r="AH30" i="9"/>
  <c r="AA30" i="9"/>
  <c r="T30" i="9"/>
  <c r="M30" i="9"/>
  <c r="B30" i="9"/>
  <c r="D30" i="9" s="1"/>
  <c r="K30" i="9" s="1"/>
  <c r="R30" i="9" s="1"/>
  <c r="AO29" i="9"/>
  <c r="AH29" i="9"/>
  <c r="AA29" i="9"/>
  <c r="T29" i="9"/>
  <c r="M29" i="9"/>
  <c r="B29" i="9"/>
  <c r="D29" i="9" s="1"/>
  <c r="K29" i="9" s="1"/>
  <c r="N29" i="9" s="1"/>
  <c r="AO28" i="9"/>
  <c r="AH28" i="9"/>
  <c r="AA28" i="9"/>
  <c r="T28" i="9"/>
  <c r="M28" i="9"/>
  <c r="B28" i="9"/>
  <c r="D28" i="9" s="1"/>
  <c r="K28" i="9" s="1"/>
  <c r="L28" i="9" s="1"/>
  <c r="AO27" i="9"/>
  <c r="AH27" i="9"/>
  <c r="AA27" i="9"/>
  <c r="T27" i="9"/>
  <c r="M27" i="9"/>
  <c r="B27" i="9"/>
  <c r="D27" i="9" s="1"/>
  <c r="K27" i="9" s="1"/>
  <c r="AO26" i="9"/>
  <c r="AH26" i="9"/>
  <c r="AA26" i="9"/>
  <c r="T26" i="9"/>
  <c r="M26" i="9"/>
  <c r="B26" i="9"/>
  <c r="D26" i="9" s="1"/>
  <c r="K26" i="9" s="1"/>
  <c r="R26" i="9" s="1"/>
  <c r="U26" i="9" s="1"/>
  <c r="AO25" i="9"/>
  <c r="AH25" i="9"/>
  <c r="AA25" i="9"/>
  <c r="T25" i="9"/>
  <c r="M25" i="9"/>
  <c r="B25" i="9"/>
  <c r="D25" i="9" s="1"/>
  <c r="K25" i="9" s="1"/>
  <c r="N25" i="9" s="1"/>
  <c r="AO24" i="9"/>
  <c r="AH24" i="9"/>
  <c r="AA24" i="9"/>
  <c r="T24" i="9"/>
  <c r="M24" i="9"/>
  <c r="K24" i="9"/>
  <c r="B24" i="9"/>
  <c r="AO23" i="9"/>
  <c r="AH23" i="9"/>
  <c r="AA23" i="9"/>
  <c r="T23" i="9"/>
  <c r="M23" i="9"/>
  <c r="K23" i="9"/>
  <c r="B23" i="9"/>
  <c r="AO22" i="9"/>
  <c r="AH22" i="9"/>
  <c r="AA22" i="9"/>
  <c r="T22" i="9"/>
  <c r="M22" i="9"/>
  <c r="K22" i="9"/>
  <c r="R22" i="9" s="1"/>
  <c r="S22" i="9" s="1"/>
  <c r="B22" i="9"/>
  <c r="AO21" i="9"/>
  <c r="AH21" i="9"/>
  <c r="AA21" i="9"/>
  <c r="T21" i="9"/>
  <c r="M21" i="9"/>
  <c r="K21" i="9"/>
  <c r="R21" i="9" s="1"/>
  <c r="B21" i="9"/>
  <c r="AO20" i="9"/>
  <c r="AH20" i="9"/>
  <c r="AA20" i="9"/>
  <c r="T20" i="9"/>
  <c r="M20" i="9"/>
  <c r="K20" i="9"/>
  <c r="R20" i="9" s="1"/>
  <c r="B20" i="9"/>
  <c r="AO19" i="9"/>
  <c r="AH19" i="9"/>
  <c r="AA19" i="9"/>
  <c r="T19" i="9"/>
  <c r="M19" i="9"/>
  <c r="K19" i="9"/>
  <c r="N19" i="9" s="1"/>
  <c r="B19" i="9"/>
  <c r="AO18" i="9"/>
  <c r="AH18" i="9"/>
  <c r="AA18" i="9"/>
  <c r="T18" i="9"/>
  <c r="M18" i="9"/>
  <c r="K18" i="9"/>
  <c r="R18" i="9" s="1"/>
  <c r="S18" i="9" s="1"/>
  <c r="B18" i="9"/>
  <c r="AO17" i="9"/>
  <c r="AH17" i="9"/>
  <c r="AA17" i="9"/>
  <c r="T17" i="9"/>
  <c r="M17" i="9"/>
  <c r="K17" i="9"/>
  <c r="L17" i="9" s="1"/>
  <c r="B17" i="9"/>
  <c r="AO16" i="9"/>
  <c r="AH16" i="9"/>
  <c r="AA16" i="9"/>
  <c r="T16" i="9"/>
  <c r="M16" i="9"/>
  <c r="K16" i="9"/>
  <c r="R16" i="9" s="1"/>
  <c r="B16" i="9"/>
  <c r="AW13" i="9"/>
  <c r="I13" i="9"/>
  <c r="H13" i="9"/>
  <c r="G13" i="9"/>
  <c r="F13" i="9"/>
  <c r="E13" i="9"/>
  <c r="AW12" i="9"/>
  <c r="AO12" i="9"/>
  <c r="AH12" i="9"/>
  <c r="AA12" i="9"/>
  <c r="T12" i="9"/>
  <c r="M12" i="9"/>
  <c r="D12" i="9"/>
  <c r="C12" i="9"/>
  <c r="B12" i="9"/>
  <c r="AO11" i="9"/>
  <c r="AH11" i="9"/>
  <c r="AA11" i="9"/>
  <c r="T11" i="9"/>
  <c r="M11" i="9"/>
  <c r="D11" i="9"/>
  <c r="C11" i="9"/>
  <c r="B11" i="9"/>
  <c r="AO10" i="9"/>
  <c r="AH10" i="9"/>
  <c r="AA10" i="9"/>
  <c r="T10" i="9"/>
  <c r="M10" i="9"/>
  <c r="D10" i="9"/>
  <c r="C10" i="9"/>
  <c r="B10" i="9"/>
  <c r="AO9" i="9"/>
  <c r="AH9" i="9"/>
  <c r="AA9" i="9"/>
  <c r="T9" i="9"/>
  <c r="M9" i="9"/>
  <c r="D9" i="9"/>
  <c r="C9" i="9"/>
  <c r="B9" i="9"/>
  <c r="AO8" i="9"/>
  <c r="AH8" i="9"/>
  <c r="AA8" i="9"/>
  <c r="T8" i="9"/>
  <c r="M8" i="9"/>
  <c r="D8" i="9"/>
  <c r="C8" i="9"/>
  <c r="B8" i="9"/>
  <c r="AO7" i="9"/>
  <c r="AH7" i="9"/>
  <c r="AA7" i="9"/>
  <c r="T7" i="9"/>
  <c r="M7" i="9"/>
  <c r="D7" i="9"/>
  <c r="C7" i="9"/>
  <c r="B7" i="9"/>
  <c r="AM2" i="9"/>
  <c r="AF2" i="9"/>
  <c r="Y2" i="9"/>
  <c r="R2" i="9"/>
  <c r="K2" i="9"/>
  <c r="AU80" i="10"/>
  <c r="AU79" i="10"/>
  <c r="AP78" i="10"/>
  <c r="AI78" i="10"/>
  <c r="AB78" i="10"/>
  <c r="U78" i="10"/>
  <c r="N78" i="10"/>
  <c r="AU77" i="10"/>
  <c r="AU76" i="10"/>
  <c r="AU75" i="10"/>
  <c r="B75" i="10"/>
  <c r="AU74" i="10"/>
  <c r="B74" i="10"/>
  <c r="AU72" i="10"/>
  <c r="B72" i="10"/>
  <c r="AU71" i="10"/>
  <c r="B71" i="10"/>
  <c r="AU70" i="10"/>
  <c r="AU69" i="10"/>
  <c r="AU68" i="10"/>
  <c r="AP64" i="10"/>
  <c r="AI64" i="10"/>
  <c r="AB64" i="10"/>
  <c r="U64" i="10"/>
  <c r="N64" i="10"/>
  <c r="AU63" i="10"/>
  <c r="AU62" i="10"/>
  <c r="AU61" i="10"/>
  <c r="AU60" i="10"/>
  <c r="AP52" i="10"/>
  <c r="AI52" i="10"/>
  <c r="AB52" i="10"/>
  <c r="U52" i="10"/>
  <c r="N52" i="10"/>
  <c r="AU51" i="10"/>
  <c r="AU50" i="10"/>
  <c r="AU49" i="10"/>
  <c r="AU48" i="10"/>
  <c r="AU47" i="10"/>
  <c r="D42" i="10"/>
  <c r="C42" i="10"/>
  <c r="B42" i="10"/>
  <c r="A42" i="10"/>
  <c r="D41" i="10"/>
  <c r="C41" i="10"/>
  <c r="B41" i="10"/>
  <c r="A41" i="10"/>
  <c r="D40" i="10"/>
  <c r="C40" i="10"/>
  <c r="B40" i="10"/>
  <c r="A40" i="10"/>
  <c r="I36" i="10"/>
  <c r="H36" i="10"/>
  <c r="G36" i="10"/>
  <c r="F36" i="10"/>
  <c r="E36" i="10"/>
  <c r="AW35" i="10"/>
  <c r="AO35" i="10"/>
  <c r="AH35" i="10"/>
  <c r="AA35" i="10"/>
  <c r="T35" i="10"/>
  <c r="M35" i="10"/>
  <c r="K35" i="10"/>
  <c r="B35" i="10"/>
  <c r="AO34" i="10"/>
  <c r="AH34" i="10"/>
  <c r="AA34" i="10"/>
  <c r="T34" i="10"/>
  <c r="M34" i="10"/>
  <c r="K34" i="10"/>
  <c r="R34" i="10" s="1"/>
  <c r="S34" i="10" s="1"/>
  <c r="B34" i="10"/>
  <c r="AO33" i="10"/>
  <c r="AH33" i="10"/>
  <c r="AA33" i="10"/>
  <c r="T33" i="10"/>
  <c r="M33" i="10"/>
  <c r="B33" i="10"/>
  <c r="AO32" i="10"/>
  <c r="AH32" i="10"/>
  <c r="AA32" i="10"/>
  <c r="T32" i="10"/>
  <c r="M32" i="10"/>
  <c r="B32" i="10"/>
  <c r="D32" i="10" s="1"/>
  <c r="K32" i="10" s="1"/>
  <c r="AO31" i="10"/>
  <c r="AH31" i="10"/>
  <c r="AA31" i="10"/>
  <c r="T31" i="10"/>
  <c r="M31" i="10"/>
  <c r="B31" i="10"/>
  <c r="D31" i="10" s="1"/>
  <c r="K31" i="10" s="1"/>
  <c r="R31" i="10" s="1"/>
  <c r="AO30" i="10"/>
  <c r="AH30" i="10"/>
  <c r="AA30" i="10"/>
  <c r="T30" i="10"/>
  <c r="M30" i="10"/>
  <c r="B30" i="10"/>
  <c r="D30" i="10" s="1"/>
  <c r="K30" i="10" s="1"/>
  <c r="AO29" i="10"/>
  <c r="AH29" i="10"/>
  <c r="AA29" i="10"/>
  <c r="T29" i="10"/>
  <c r="M29" i="10"/>
  <c r="B29" i="10"/>
  <c r="D29" i="10" s="1"/>
  <c r="K29" i="10" s="1"/>
  <c r="AO28" i="10"/>
  <c r="AH28" i="10"/>
  <c r="AA28" i="10"/>
  <c r="T28" i="10"/>
  <c r="M28" i="10"/>
  <c r="B28" i="10"/>
  <c r="D28" i="10" s="1"/>
  <c r="K28" i="10" s="1"/>
  <c r="AO27" i="10"/>
  <c r="AH27" i="10"/>
  <c r="AA27" i="10"/>
  <c r="T27" i="10"/>
  <c r="M27" i="10"/>
  <c r="B27" i="10"/>
  <c r="D27" i="10" s="1"/>
  <c r="K27" i="10" s="1"/>
  <c r="R27" i="10" s="1"/>
  <c r="S27" i="10" s="1"/>
  <c r="AO26" i="10"/>
  <c r="AH26" i="10"/>
  <c r="AA26" i="10"/>
  <c r="T26" i="10"/>
  <c r="M26" i="10"/>
  <c r="B26" i="10"/>
  <c r="D26" i="10" s="1"/>
  <c r="K26" i="10" s="1"/>
  <c r="N26" i="10" s="1"/>
  <c r="AO25" i="10"/>
  <c r="AH25" i="10"/>
  <c r="AA25" i="10"/>
  <c r="T25" i="10"/>
  <c r="M25" i="10"/>
  <c r="B25" i="10"/>
  <c r="D25" i="10" s="1"/>
  <c r="K25" i="10" s="1"/>
  <c r="AO24" i="10"/>
  <c r="AH24" i="10"/>
  <c r="AA24" i="10"/>
  <c r="T24" i="10"/>
  <c r="M24" i="10"/>
  <c r="K24" i="10"/>
  <c r="B24" i="10"/>
  <c r="AO23" i="10"/>
  <c r="AH23" i="10"/>
  <c r="AA23" i="10"/>
  <c r="T23" i="10"/>
  <c r="M23" i="10"/>
  <c r="K23" i="10"/>
  <c r="L23" i="10" s="1"/>
  <c r="B23" i="10"/>
  <c r="AO22" i="10"/>
  <c r="AH22" i="10"/>
  <c r="AA22" i="10"/>
  <c r="T22" i="10"/>
  <c r="M22" i="10"/>
  <c r="K22" i="10"/>
  <c r="N22" i="10" s="1"/>
  <c r="B22" i="10"/>
  <c r="AO21" i="10"/>
  <c r="AH21" i="10"/>
  <c r="AA21" i="10"/>
  <c r="T21" i="10"/>
  <c r="M21" i="10"/>
  <c r="K21" i="10"/>
  <c r="N21" i="10" s="1"/>
  <c r="B21" i="10"/>
  <c r="AO20" i="10"/>
  <c r="AH20" i="10"/>
  <c r="AA20" i="10"/>
  <c r="T20" i="10"/>
  <c r="M20" i="10"/>
  <c r="K20" i="10"/>
  <c r="N20" i="10" s="1"/>
  <c r="B20" i="10"/>
  <c r="AO19" i="10"/>
  <c r="AH19" i="10"/>
  <c r="AA19" i="10"/>
  <c r="T19" i="10"/>
  <c r="M19" i="10"/>
  <c r="K19" i="10"/>
  <c r="L19" i="10" s="1"/>
  <c r="B19" i="10"/>
  <c r="AO18" i="10"/>
  <c r="AH18" i="10"/>
  <c r="AA18" i="10"/>
  <c r="T18" i="10"/>
  <c r="M18" i="10"/>
  <c r="K18" i="10"/>
  <c r="B18" i="10"/>
  <c r="AO17" i="10"/>
  <c r="AH17" i="10"/>
  <c r="AA17" i="10"/>
  <c r="T17" i="10"/>
  <c r="M17" i="10"/>
  <c r="K17" i="10"/>
  <c r="N17" i="10" s="1"/>
  <c r="B17" i="10"/>
  <c r="AO16" i="10"/>
  <c r="AH16" i="10"/>
  <c r="AA16" i="10"/>
  <c r="T16" i="10"/>
  <c r="M16" i="10"/>
  <c r="K16" i="10"/>
  <c r="N16" i="10" s="1"/>
  <c r="B16" i="10"/>
  <c r="AW13" i="10"/>
  <c r="I13" i="10"/>
  <c r="H13" i="10"/>
  <c r="G13" i="10"/>
  <c r="F13" i="10"/>
  <c r="E13" i="10"/>
  <c r="AW12" i="10"/>
  <c r="AO12" i="10"/>
  <c r="AH12" i="10"/>
  <c r="AA12" i="10"/>
  <c r="T12" i="10"/>
  <c r="M12" i="10"/>
  <c r="D12" i="10"/>
  <c r="C12" i="10"/>
  <c r="B12" i="10"/>
  <c r="AO11" i="10"/>
  <c r="AH11" i="10"/>
  <c r="AA11" i="10"/>
  <c r="T11" i="10"/>
  <c r="M11" i="10"/>
  <c r="D11" i="10"/>
  <c r="C11" i="10"/>
  <c r="B11" i="10"/>
  <c r="AO10" i="10"/>
  <c r="AH10" i="10"/>
  <c r="AA10" i="10"/>
  <c r="T10" i="10"/>
  <c r="M10" i="10"/>
  <c r="D10" i="10"/>
  <c r="C10" i="10"/>
  <c r="B10" i="10"/>
  <c r="AO9" i="10"/>
  <c r="AH9" i="10"/>
  <c r="AA9" i="10"/>
  <c r="T9" i="10"/>
  <c r="M9" i="10"/>
  <c r="D9" i="10"/>
  <c r="C9" i="10"/>
  <c r="B9" i="10"/>
  <c r="AO8" i="10"/>
  <c r="AH8" i="10"/>
  <c r="AA8" i="10"/>
  <c r="T8" i="10"/>
  <c r="M8" i="10"/>
  <c r="D8" i="10"/>
  <c r="C8" i="10"/>
  <c r="B8" i="10"/>
  <c r="AO7" i="10"/>
  <c r="AH7" i="10"/>
  <c r="AA7" i="10"/>
  <c r="T7" i="10"/>
  <c r="M7" i="10"/>
  <c r="D7" i="10"/>
  <c r="C7" i="10"/>
  <c r="B7" i="10"/>
  <c r="AM2" i="10"/>
  <c r="AF2" i="10"/>
  <c r="Y2" i="10"/>
  <c r="R2" i="10"/>
  <c r="K2" i="10"/>
  <c r="AU80" i="11"/>
  <c r="AU79" i="11"/>
  <c r="AP78" i="11"/>
  <c r="AI78" i="11"/>
  <c r="AB78" i="11"/>
  <c r="U78" i="11"/>
  <c r="N78" i="11"/>
  <c r="AU77" i="11"/>
  <c r="AU76" i="11"/>
  <c r="AU75" i="11"/>
  <c r="B75" i="11"/>
  <c r="AU74" i="11"/>
  <c r="B74" i="11"/>
  <c r="AU72" i="11"/>
  <c r="B72" i="11"/>
  <c r="AU71" i="11"/>
  <c r="B71" i="11"/>
  <c r="AU70" i="11"/>
  <c r="AU69" i="11"/>
  <c r="AU68" i="11"/>
  <c r="AP64" i="11"/>
  <c r="AI64" i="11"/>
  <c r="AB64" i="11"/>
  <c r="U64" i="11"/>
  <c r="N64" i="11"/>
  <c r="AU63" i="11"/>
  <c r="AU62" i="11"/>
  <c r="AU61" i="11"/>
  <c r="AU60" i="11"/>
  <c r="AP52" i="11"/>
  <c r="AI52" i="11"/>
  <c r="AB52" i="11"/>
  <c r="U52" i="11"/>
  <c r="N52" i="11"/>
  <c r="AU51" i="11"/>
  <c r="AU50" i="11"/>
  <c r="AU49" i="11"/>
  <c r="AU48" i="11"/>
  <c r="AU47" i="11"/>
  <c r="D42" i="11"/>
  <c r="C42" i="11"/>
  <c r="B42" i="11"/>
  <c r="A42" i="11"/>
  <c r="D41" i="11"/>
  <c r="C41" i="11"/>
  <c r="B41" i="11"/>
  <c r="A41" i="11"/>
  <c r="D40" i="11"/>
  <c r="C40" i="11"/>
  <c r="B40" i="11"/>
  <c r="A40" i="11"/>
  <c r="I36" i="11"/>
  <c r="H36" i="11"/>
  <c r="G36" i="11"/>
  <c r="F36" i="11"/>
  <c r="E36" i="11"/>
  <c r="AW35" i="11"/>
  <c r="AO35" i="11"/>
  <c r="AH35" i="11"/>
  <c r="AA35" i="11"/>
  <c r="T35" i="11"/>
  <c r="M35" i="11"/>
  <c r="K35" i="11"/>
  <c r="R35" i="11" s="1"/>
  <c r="B35" i="11"/>
  <c r="AO34" i="11"/>
  <c r="AH34" i="11"/>
  <c r="AA34" i="11"/>
  <c r="T34" i="11"/>
  <c r="M34" i="11"/>
  <c r="K34" i="11"/>
  <c r="L34" i="11" s="1"/>
  <c r="B34" i="11"/>
  <c r="AO33" i="11"/>
  <c r="AH33" i="11"/>
  <c r="AA33" i="11"/>
  <c r="T33" i="11"/>
  <c r="M33" i="11"/>
  <c r="B33" i="11"/>
  <c r="AO32" i="11"/>
  <c r="AH32" i="11"/>
  <c r="AA32" i="11"/>
  <c r="T32" i="11"/>
  <c r="M32" i="11"/>
  <c r="B32" i="11"/>
  <c r="D32" i="11" s="1"/>
  <c r="K32" i="11" s="1"/>
  <c r="N32" i="11" s="1"/>
  <c r="AO31" i="11"/>
  <c r="AH31" i="11"/>
  <c r="AA31" i="11"/>
  <c r="T31" i="11"/>
  <c r="M31" i="11"/>
  <c r="B31" i="11"/>
  <c r="D31" i="11" s="1"/>
  <c r="K31" i="11" s="1"/>
  <c r="R31" i="11" s="1"/>
  <c r="AO30" i="11"/>
  <c r="AH30" i="11"/>
  <c r="AA30" i="11"/>
  <c r="T30" i="11"/>
  <c r="M30" i="11"/>
  <c r="B30" i="11"/>
  <c r="D30" i="11" s="1"/>
  <c r="K30" i="11" s="1"/>
  <c r="AO29" i="11"/>
  <c r="AH29" i="11"/>
  <c r="AA29" i="11"/>
  <c r="T29" i="11"/>
  <c r="M29" i="11"/>
  <c r="B29" i="11"/>
  <c r="D29" i="11" s="1"/>
  <c r="K29" i="11" s="1"/>
  <c r="AO28" i="11"/>
  <c r="AH28" i="11"/>
  <c r="AA28" i="11"/>
  <c r="T28" i="11"/>
  <c r="M28" i="11"/>
  <c r="B28" i="11"/>
  <c r="D28" i="11" s="1"/>
  <c r="K28" i="11" s="1"/>
  <c r="L28" i="11" s="1"/>
  <c r="AO27" i="11"/>
  <c r="AH27" i="11"/>
  <c r="AA27" i="11"/>
  <c r="T27" i="11"/>
  <c r="M27" i="11"/>
  <c r="B27" i="11"/>
  <c r="D27" i="11" s="1"/>
  <c r="K27" i="11" s="1"/>
  <c r="R27" i="11" s="1"/>
  <c r="AO26" i="11"/>
  <c r="AH26" i="11"/>
  <c r="AA26" i="11"/>
  <c r="T26" i="11"/>
  <c r="M26" i="11"/>
  <c r="B26" i="11"/>
  <c r="D26" i="11" s="1"/>
  <c r="K26" i="11" s="1"/>
  <c r="L26" i="11" s="1"/>
  <c r="AO25" i="11"/>
  <c r="AH25" i="11"/>
  <c r="AA25" i="11"/>
  <c r="T25" i="11"/>
  <c r="M25" i="11"/>
  <c r="B25" i="11"/>
  <c r="D25" i="11" s="1"/>
  <c r="K25" i="11" s="1"/>
  <c r="AO24" i="11"/>
  <c r="AH24" i="11"/>
  <c r="AA24" i="11"/>
  <c r="T24" i="11"/>
  <c r="M24" i="11"/>
  <c r="K24" i="11"/>
  <c r="R24" i="11" s="1"/>
  <c r="S24" i="11" s="1"/>
  <c r="B24" i="11"/>
  <c r="AO23" i="11"/>
  <c r="AH23" i="11"/>
  <c r="AA23" i="11"/>
  <c r="T23" i="11"/>
  <c r="M23" i="11"/>
  <c r="K23" i="11"/>
  <c r="R23" i="11" s="1"/>
  <c r="B23" i="11"/>
  <c r="AO22" i="11"/>
  <c r="AH22" i="11"/>
  <c r="AA22" i="11"/>
  <c r="T22" i="11"/>
  <c r="M22" i="11"/>
  <c r="K22" i="11"/>
  <c r="L22" i="11" s="1"/>
  <c r="B22" i="11"/>
  <c r="AO21" i="11"/>
  <c r="AH21" i="11"/>
  <c r="AA21" i="11"/>
  <c r="T21" i="11"/>
  <c r="M21" i="11"/>
  <c r="K21" i="11"/>
  <c r="B21" i="11"/>
  <c r="AO20" i="11"/>
  <c r="AH20" i="11"/>
  <c r="AA20" i="11"/>
  <c r="T20" i="11"/>
  <c r="M20" i="11"/>
  <c r="K20" i="11"/>
  <c r="R20" i="11" s="1"/>
  <c r="B20" i="11"/>
  <c r="AO19" i="11"/>
  <c r="AH19" i="11"/>
  <c r="AA19" i="11"/>
  <c r="T19" i="11"/>
  <c r="M19" i="11"/>
  <c r="K19" i="11"/>
  <c r="R19" i="11" s="1"/>
  <c r="S19" i="11" s="1"/>
  <c r="B19" i="11"/>
  <c r="AO18" i="11"/>
  <c r="AH18" i="11"/>
  <c r="AA18" i="11"/>
  <c r="T18" i="11"/>
  <c r="M18" i="11"/>
  <c r="K18" i="11"/>
  <c r="L18" i="11" s="1"/>
  <c r="B18" i="11"/>
  <c r="AO17" i="11"/>
  <c r="AH17" i="11"/>
  <c r="AA17" i="11"/>
  <c r="T17" i="11"/>
  <c r="M17" i="11"/>
  <c r="K17" i="11"/>
  <c r="B17" i="11"/>
  <c r="AO16" i="11"/>
  <c r="AH16" i="11"/>
  <c r="AA16" i="11"/>
  <c r="T16" i="11"/>
  <c r="M16" i="11"/>
  <c r="K16" i="11"/>
  <c r="R16" i="11" s="1"/>
  <c r="S16" i="11" s="1"/>
  <c r="B16" i="11"/>
  <c r="AW13" i="11"/>
  <c r="I13" i="11"/>
  <c r="H13" i="11"/>
  <c r="G13" i="11"/>
  <c r="F13" i="11"/>
  <c r="E13" i="11"/>
  <c r="AW12" i="11"/>
  <c r="AO12" i="11"/>
  <c r="AH12" i="11"/>
  <c r="AA12" i="11"/>
  <c r="T12" i="11"/>
  <c r="M12" i="11"/>
  <c r="D12" i="11"/>
  <c r="C12" i="11"/>
  <c r="B12" i="11"/>
  <c r="AO11" i="11"/>
  <c r="AH11" i="11"/>
  <c r="AA11" i="11"/>
  <c r="T11" i="11"/>
  <c r="M11" i="11"/>
  <c r="D11" i="11"/>
  <c r="C11" i="11"/>
  <c r="K11" i="11" s="1"/>
  <c r="B11" i="11"/>
  <c r="AO10" i="11"/>
  <c r="AH10" i="11"/>
  <c r="AA10" i="11"/>
  <c r="T10" i="11"/>
  <c r="M10" i="11"/>
  <c r="D10" i="11"/>
  <c r="C10" i="11"/>
  <c r="K10" i="11" s="1"/>
  <c r="B10" i="11"/>
  <c r="AO9" i="11"/>
  <c r="AH9" i="11"/>
  <c r="AW8" i="11" s="1"/>
  <c r="AA9" i="11"/>
  <c r="T9" i="11"/>
  <c r="M9" i="11"/>
  <c r="D9" i="11"/>
  <c r="C9" i="11"/>
  <c r="B9" i="11"/>
  <c r="AO8" i="11"/>
  <c r="AH8" i="11"/>
  <c r="AA8" i="11"/>
  <c r="T8" i="11"/>
  <c r="M8" i="11"/>
  <c r="D8" i="11"/>
  <c r="C8" i="11"/>
  <c r="K8" i="11" s="1"/>
  <c r="B8" i="11"/>
  <c r="AO7" i="11"/>
  <c r="AH7" i="11"/>
  <c r="AA7" i="11"/>
  <c r="T7" i="11"/>
  <c r="M7" i="11"/>
  <c r="D7" i="11"/>
  <c r="C7" i="11"/>
  <c r="B7" i="11"/>
  <c r="AM2" i="11"/>
  <c r="AF2" i="11"/>
  <c r="Y2" i="11"/>
  <c r="R2" i="11"/>
  <c r="K2" i="11"/>
  <c r="AP91" i="12"/>
  <c r="AI91" i="12"/>
  <c r="AB91" i="12"/>
  <c r="AU80" i="12"/>
  <c r="AU79" i="12"/>
  <c r="AP78" i="12"/>
  <c r="AI78" i="12"/>
  <c r="AB78" i="12"/>
  <c r="U78" i="12"/>
  <c r="N78" i="12"/>
  <c r="AU77" i="12"/>
  <c r="AU76" i="12"/>
  <c r="AU75" i="12"/>
  <c r="B75" i="12"/>
  <c r="AU74" i="12"/>
  <c r="B74" i="12"/>
  <c r="AU72" i="12"/>
  <c r="B72" i="12"/>
  <c r="AU71" i="12"/>
  <c r="B71" i="12"/>
  <c r="AU70" i="12"/>
  <c r="AU69" i="12"/>
  <c r="AU68" i="12"/>
  <c r="AP64" i="12"/>
  <c r="AI64" i="12"/>
  <c r="AB64" i="12"/>
  <c r="U64" i="12"/>
  <c r="N64" i="12"/>
  <c r="AU63" i="12"/>
  <c r="AU62" i="12"/>
  <c r="AU61" i="12"/>
  <c r="AU60" i="12"/>
  <c r="AP52" i="12"/>
  <c r="AI52" i="12"/>
  <c r="AB52" i="12"/>
  <c r="U52" i="12"/>
  <c r="N52" i="12"/>
  <c r="AU51" i="12"/>
  <c r="AU50" i="12"/>
  <c r="AU49" i="12"/>
  <c r="AU48" i="12"/>
  <c r="AU47" i="12"/>
  <c r="D42" i="12"/>
  <c r="C42" i="12"/>
  <c r="B42" i="12"/>
  <c r="A42" i="12"/>
  <c r="D41" i="12"/>
  <c r="C41" i="12"/>
  <c r="B41" i="12"/>
  <c r="A41" i="12"/>
  <c r="D40" i="12"/>
  <c r="C40" i="12"/>
  <c r="B40" i="12"/>
  <c r="A40" i="12"/>
  <c r="I36" i="12"/>
  <c r="H36" i="12"/>
  <c r="G36" i="12"/>
  <c r="F36" i="12"/>
  <c r="E36" i="12"/>
  <c r="AW35" i="12"/>
  <c r="AO35" i="12"/>
  <c r="AH35" i="12"/>
  <c r="AA35" i="12"/>
  <c r="T35" i="12"/>
  <c r="M35" i="12"/>
  <c r="AW34" i="12" s="1"/>
  <c r="K35" i="12"/>
  <c r="R35" i="12" s="1"/>
  <c r="S35" i="12" s="1"/>
  <c r="B35" i="12"/>
  <c r="AO34" i="12"/>
  <c r="AH34" i="12"/>
  <c r="AA34" i="12"/>
  <c r="T34" i="12"/>
  <c r="M34" i="12"/>
  <c r="K34" i="12"/>
  <c r="L34" i="12" s="1"/>
  <c r="B34" i="12"/>
  <c r="AO33" i="12"/>
  <c r="AH33" i="12"/>
  <c r="AA33" i="12"/>
  <c r="T33" i="12"/>
  <c r="M33" i="12"/>
  <c r="B33" i="12"/>
  <c r="AO32" i="12"/>
  <c r="AH32" i="12"/>
  <c r="AA32" i="12"/>
  <c r="T32" i="12"/>
  <c r="M32" i="12"/>
  <c r="B32" i="12"/>
  <c r="D32" i="12" s="1"/>
  <c r="K32" i="12" s="1"/>
  <c r="AO31" i="12"/>
  <c r="AH31" i="12"/>
  <c r="AA31" i="12"/>
  <c r="T31" i="12"/>
  <c r="M31" i="12"/>
  <c r="B31" i="12"/>
  <c r="D31" i="12" s="1"/>
  <c r="K31" i="12" s="1"/>
  <c r="R31" i="12" s="1"/>
  <c r="U31" i="12" s="1"/>
  <c r="AO30" i="12"/>
  <c r="AH30" i="12"/>
  <c r="AA30" i="12"/>
  <c r="T30" i="12"/>
  <c r="M30" i="12"/>
  <c r="B30" i="12"/>
  <c r="D30" i="12" s="1"/>
  <c r="K30" i="12" s="1"/>
  <c r="L30" i="12" s="1"/>
  <c r="AO29" i="12"/>
  <c r="AH29" i="12"/>
  <c r="AA29" i="12"/>
  <c r="T29" i="12"/>
  <c r="M29" i="12"/>
  <c r="B29" i="12"/>
  <c r="D29" i="12" s="1"/>
  <c r="K29" i="12" s="1"/>
  <c r="N29" i="12" s="1"/>
  <c r="AO28" i="12"/>
  <c r="AH28" i="12"/>
  <c r="AA28" i="12"/>
  <c r="T28" i="12"/>
  <c r="M28" i="12"/>
  <c r="B28" i="12"/>
  <c r="D28" i="12" s="1"/>
  <c r="K28" i="12" s="1"/>
  <c r="AO27" i="12"/>
  <c r="AH27" i="12"/>
  <c r="AA27" i="12"/>
  <c r="T27" i="12"/>
  <c r="M27" i="12"/>
  <c r="B27" i="12"/>
  <c r="D27" i="12" s="1"/>
  <c r="K27" i="12" s="1"/>
  <c r="AO26" i="12"/>
  <c r="AH26" i="12"/>
  <c r="AA26" i="12"/>
  <c r="T26" i="12"/>
  <c r="M26" i="12"/>
  <c r="AW19" i="12" s="1"/>
  <c r="B26" i="12"/>
  <c r="D26" i="12" s="1"/>
  <c r="K26" i="12" s="1"/>
  <c r="L26" i="12" s="1"/>
  <c r="AO25" i="12"/>
  <c r="AH25" i="12"/>
  <c r="AA25" i="12"/>
  <c r="T25" i="12"/>
  <c r="M25" i="12"/>
  <c r="B25" i="12"/>
  <c r="D25" i="12" s="1"/>
  <c r="K25" i="12" s="1"/>
  <c r="AO24" i="12"/>
  <c r="AH24" i="12"/>
  <c r="AA24" i="12"/>
  <c r="T24" i="12"/>
  <c r="M24" i="12"/>
  <c r="K24" i="12"/>
  <c r="R24" i="12" s="1"/>
  <c r="Y24" i="12" s="1"/>
  <c r="B24" i="12"/>
  <c r="AO23" i="12"/>
  <c r="AH23" i="12"/>
  <c r="AA23" i="12"/>
  <c r="T23" i="12"/>
  <c r="M23" i="12"/>
  <c r="K23" i="12"/>
  <c r="R23" i="12" s="1"/>
  <c r="U23" i="12" s="1"/>
  <c r="B23" i="12"/>
  <c r="AO22" i="12"/>
  <c r="AH22" i="12"/>
  <c r="AA22" i="12"/>
  <c r="T22" i="12"/>
  <c r="M22" i="12"/>
  <c r="K22" i="12"/>
  <c r="L22" i="12" s="1"/>
  <c r="B22" i="12"/>
  <c r="AO21" i="12"/>
  <c r="AH21" i="12"/>
  <c r="AA21" i="12"/>
  <c r="T21" i="12"/>
  <c r="M21" i="12"/>
  <c r="K21" i="12"/>
  <c r="N21" i="12" s="1"/>
  <c r="B21" i="12"/>
  <c r="AO20" i="12"/>
  <c r="AH20" i="12"/>
  <c r="AA20" i="12"/>
  <c r="T20" i="12"/>
  <c r="M20" i="12"/>
  <c r="K20" i="12"/>
  <c r="L20" i="12" s="1"/>
  <c r="B20" i="12"/>
  <c r="AO19" i="12"/>
  <c r="AH19" i="12"/>
  <c r="AA19" i="12"/>
  <c r="T19" i="12"/>
  <c r="M19" i="12"/>
  <c r="K19" i="12"/>
  <c r="R19" i="12" s="1"/>
  <c r="U19" i="12" s="1"/>
  <c r="B19" i="12"/>
  <c r="AO18" i="12"/>
  <c r="AH18" i="12"/>
  <c r="AA18" i="12"/>
  <c r="T18" i="12"/>
  <c r="M18" i="12"/>
  <c r="K18" i="12"/>
  <c r="L18" i="12" s="1"/>
  <c r="B18" i="12"/>
  <c r="AO17" i="12"/>
  <c r="AH17" i="12"/>
  <c r="AA17" i="12"/>
  <c r="T17" i="12"/>
  <c r="M17" i="12"/>
  <c r="K17" i="12"/>
  <c r="N17" i="12" s="1"/>
  <c r="B17" i="12"/>
  <c r="AO16" i="12"/>
  <c r="AH16" i="12"/>
  <c r="AA16" i="12"/>
  <c r="T16" i="12"/>
  <c r="M16" i="12"/>
  <c r="K16" i="12"/>
  <c r="R16" i="12" s="1"/>
  <c r="Y16" i="12" s="1"/>
  <c r="B16" i="12"/>
  <c r="AW13" i="12"/>
  <c r="I13" i="12"/>
  <c r="H13" i="12"/>
  <c r="G13" i="12"/>
  <c r="F13" i="12"/>
  <c r="E13" i="12"/>
  <c r="AW12" i="12"/>
  <c r="AO12" i="12"/>
  <c r="AH12" i="12"/>
  <c r="AA12" i="12"/>
  <c r="T12" i="12"/>
  <c r="M12" i="12"/>
  <c r="D12" i="12"/>
  <c r="C12" i="12"/>
  <c r="B12" i="12"/>
  <c r="AO11" i="12"/>
  <c r="AH11" i="12"/>
  <c r="AA11" i="12"/>
  <c r="T11" i="12"/>
  <c r="M11" i="12"/>
  <c r="D11" i="12"/>
  <c r="C11" i="12"/>
  <c r="K11" i="12" s="1"/>
  <c r="L11" i="12" s="1"/>
  <c r="B11" i="12"/>
  <c r="AO10" i="12"/>
  <c r="AH10" i="12"/>
  <c r="AA10" i="12"/>
  <c r="T10" i="12"/>
  <c r="M10" i="12"/>
  <c r="D10" i="12"/>
  <c r="C10" i="12"/>
  <c r="B10" i="12"/>
  <c r="AO9" i="12"/>
  <c r="AH9" i="12"/>
  <c r="AA9" i="12"/>
  <c r="T9" i="12"/>
  <c r="M9" i="12"/>
  <c r="D9" i="12"/>
  <c r="C9" i="12"/>
  <c r="K9" i="12" s="1"/>
  <c r="L9" i="12" s="1"/>
  <c r="B9" i="12"/>
  <c r="AO8" i="12"/>
  <c r="AH8" i="12"/>
  <c r="AA8" i="12"/>
  <c r="T8" i="12"/>
  <c r="M8" i="12"/>
  <c r="D8" i="12"/>
  <c r="C8" i="12"/>
  <c r="B8" i="12"/>
  <c r="AO7" i="12"/>
  <c r="AH7" i="12"/>
  <c r="AA7" i="12"/>
  <c r="T7" i="12"/>
  <c r="M7" i="12"/>
  <c r="D7" i="12"/>
  <c r="C7" i="12"/>
  <c r="K7" i="12" s="1"/>
  <c r="L7" i="12" s="1"/>
  <c r="B7" i="12"/>
  <c r="AM2" i="12"/>
  <c r="AF2" i="12"/>
  <c r="Y2" i="12"/>
  <c r="R2" i="12"/>
  <c r="K2" i="12"/>
  <c r="AU80" i="5"/>
  <c r="AU79" i="5"/>
  <c r="AP78" i="5"/>
  <c r="AI78" i="5"/>
  <c r="AB78" i="5"/>
  <c r="U78" i="5"/>
  <c r="N78" i="5"/>
  <c r="AU77" i="5"/>
  <c r="AU76" i="5"/>
  <c r="AU75" i="5"/>
  <c r="B75" i="5"/>
  <c r="AU74" i="5"/>
  <c r="B74" i="5"/>
  <c r="AU72" i="5"/>
  <c r="B72" i="5"/>
  <c r="AU71" i="5"/>
  <c r="B71" i="5"/>
  <c r="AU70" i="5"/>
  <c r="AU69" i="5"/>
  <c r="AU68" i="5"/>
  <c r="AP64" i="5"/>
  <c r="AI64" i="5"/>
  <c r="AB64" i="5"/>
  <c r="U64" i="5"/>
  <c r="N64" i="5"/>
  <c r="AU63" i="5"/>
  <c r="AU62" i="5"/>
  <c r="AU61" i="5"/>
  <c r="AU60" i="5"/>
  <c r="AP52" i="5"/>
  <c r="AI52" i="5"/>
  <c r="AB52" i="5"/>
  <c r="U52" i="5"/>
  <c r="N52" i="5"/>
  <c r="AU51" i="5"/>
  <c r="AU50" i="5"/>
  <c r="AU49" i="5"/>
  <c r="AU48" i="5"/>
  <c r="AU47" i="5"/>
  <c r="D42" i="5"/>
  <c r="C42" i="5"/>
  <c r="B42" i="5"/>
  <c r="A42" i="5"/>
  <c r="D41" i="5"/>
  <c r="C41" i="5"/>
  <c r="B41" i="5"/>
  <c r="A41" i="5"/>
  <c r="D40" i="5"/>
  <c r="C40" i="5"/>
  <c r="B40" i="5"/>
  <c r="A40" i="5"/>
  <c r="I36" i="5"/>
  <c r="H36" i="5"/>
  <c r="G36" i="5"/>
  <c r="F36" i="5"/>
  <c r="E36" i="5"/>
  <c r="AW35" i="5"/>
  <c r="AO35" i="5"/>
  <c r="AH35" i="5"/>
  <c r="AA35" i="5"/>
  <c r="T35" i="5"/>
  <c r="M35" i="5"/>
  <c r="K35" i="5"/>
  <c r="L35" i="5" s="1"/>
  <c r="B35" i="5"/>
  <c r="AO34" i="5"/>
  <c r="AH34" i="5"/>
  <c r="AA34" i="5"/>
  <c r="T34" i="5"/>
  <c r="M34" i="5"/>
  <c r="K34" i="5"/>
  <c r="N34" i="5" s="1"/>
  <c r="B34" i="5"/>
  <c r="AO33" i="5"/>
  <c r="AH33" i="5"/>
  <c r="AA33" i="5"/>
  <c r="T33" i="5"/>
  <c r="M33" i="5"/>
  <c r="B33" i="5"/>
  <c r="AO32" i="5"/>
  <c r="AH32" i="5"/>
  <c r="AA32" i="5"/>
  <c r="T32" i="5"/>
  <c r="M32" i="5"/>
  <c r="B32" i="5"/>
  <c r="D32" i="5" s="1"/>
  <c r="K32" i="5" s="1"/>
  <c r="N32" i="5" s="1"/>
  <c r="AO31" i="5"/>
  <c r="AH31" i="5"/>
  <c r="AA31" i="5"/>
  <c r="T31" i="5"/>
  <c r="M31" i="5"/>
  <c r="B31" i="5"/>
  <c r="D31" i="5" s="1"/>
  <c r="K31" i="5" s="1"/>
  <c r="L31" i="5" s="1"/>
  <c r="AO30" i="5"/>
  <c r="AH30" i="5"/>
  <c r="AA30" i="5"/>
  <c r="T30" i="5"/>
  <c r="M30" i="5"/>
  <c r="B30" i="5"/>
  <c r="D30" i="5" s="1"/>
  <c r="K30" i="5" s="1"/>
  <c r="AO29" i="5"/>
  <c r="AH29" i="5"/>
  <c r="AA29" i="5"/>
  <c r="T29" i="5"/>
  <c r="M29" i="5"/>
  <c r="B29" i="5"/>
  <c r="D29" i="5" s="1"/>
  <c r="K29" i="5" s="1"/>
  <c r="N29" i="5" s="1"/>
  <c r="AO28" i="5"/>
  <c r="AH28" i="5"/>
  <c r="AA28" i="5"/>
  <c r="T28" i="5"/>
  <c r="M28" i="5"/>
  <c r="B28" i="5"/>
  <c r="D28" i="5" s="1"/>
  <c r="K28" i="5" s="1"/>
  <c r="AO27" i="5"/>
  <c r="AH27" i="5"/>
  <c r="AA27" i="5"/>
  <c r="T27" i="5"/>
  <c r="M27" i="5"/>
  <c r="B27" i="5"/>
  <c r="D27" i="5" s="1"/>
  <c r="K27" i="5" s="1"/>
  <c r="AO26" i="5"/>
  <c r="AH26" i="5"/>
  <c r="AA26" i="5"/>
  <c r="T26" i="5"/>
  <c r="M26" i="5"/>
  <c r="B26" i="5"/>
  <c r="D26" i="5" s="1"/>
  <c r="K26" i="5" s="1"/>
  <c r="AO25" i="5"/>
  <c r="AH25" i="5"/>
  <c r="AA25" i="5"/>
  <c r="T25" i="5"/>
  <c r="M25" i="5"/>
  <c r="B25" i="5"/>
  <c r="D25" i="5" s="1"/>
  <c r="K25" i="5" s="1"/>
  <c r="AO24" i="5"/>
  <c r="AH24" i="5"/>
  <c r="AA24" i="5"/>
  <c r="T24" i="5"/>
  <c r="M24" i="5"/>
  <c r="K24" i="5"/>
  <c r="B24" i="5"/>
  <c r="AO23" i="5"/>
  <c r="AH23" i="5"/>
  <c r="AA23" i="5"/>
  <c r="T23" i="5"/>
  <c r="M23" i="5"/>
  <c r="K23" i="5"/>
  <c r="R23" i="5" s="1"/>
  <c r="B23" i="5"/>
  <c r="AO22" i="5"/>
  <c r="AH22" i="5"/>
  <c r="AA22" i="5"/>
  <c r="T22" i="5"/>
  <c r="M22" i="5"/>
  <c r="K22" i="5"/>
  <c r="N22" i="5" s="1"/>
  <c r="B22" i="5"/>
  <c r="AO21" i="5"/>
  <c r="AH21" i="5"/>
  <c r="AA21" i="5"/>
  <c r="T21" i="5"/>
  <c r="M21" i="5"/>
  <c r="K21" i="5"/>
  <c r="L21" i="5" s="1"/>
  <c r="B21" i="5"/>
  <c r="AO20" i="5"/>
  <c r="AH20" i="5"/>
  <c r="AA20" i="5"/>
  <c r="T20" i="5"/>
  <c r="M20" i="5"/>
  <c r="K20" i="5"/>
  <c r="B20" i="5"/>
  <c r="AO19" i="5"/>
  <c r="AH19" i="5"/>
  <c r="AA19" i="5"/>
  <c r="T19" i="5"/>
  <c r="M19" i="5"/>
  <c r="K19" i="5"/>
  <c r="R19" i="5" s="1"/>
  <c r="S19" i="5" s="1"/>
  <c r="B19" i="5"/>
  <c r="AO18" i="5"/>
  <c r="AH18" i="5"/>
  <c r="AA18" i="5"/>
  <c r="T18" i="5"/>
  <c r="M18" i="5"/>
  <c r="K18" i="5"/>
  <c r="L18" i="5" s="1"/>
  <c r="B18" i="5"/>
  <c r="AO17" i="5"/>
  <c r="AH17" i="5"/>
  <c r="AA17" i="5"/>
  <c r="T17" i="5"/>
  <c r="M17" i="5"/>
  <c r="K17" i="5"/>
  <c r="L17" i="5" s="1"/>
  <c r="B17" i="5"/>
  <c r="AO16" i="5"/>
  <c r="AH16" i="5"/>
  <c r="AA16" i="5"/>
  <c r="T16" i="5"/>
  <c r="M16" i="5"/>
  <c r="K16" i="5"/>
  <c r="B16" i="5"/>
  <c r="AW13" i="5"/>
  <c r="I13" i="5"/>
  <c r="H13" i="5"/>
  <c r="G13" i="5"/>
  <c r="F13" i="5"/>
  <c r="E13" i="5"/>
  <c r="AW12" i="5"/>
  <c r="AO12" i="5"/>
  <c r="AH12" i="5"/>
  <c r="AA12" i="5"/>
  <c r="T12" i="5"/>
  <c r="M12" i="5"/>
  <c r="D12" i="5"/>
  <c r="C12" i="5"/>
  <c r="B12" i="5"/>
  <c r="AO11" i="5"/>
  <c r="AH11" i="5"/>
  <c r="AA11" i="5"/>
  <c r="T11" i="5"/>
  <c r="M11" i="5"/>
  <c r="D11" i="5"/>
  <c r="C11" i="5"/>
  <c r="B11" i="5"/>
  <c r="AO10" i="5"/>
  <c r="AH10" i="5"/>
  <c r="AA10" i="5"/>
  <c r="T10" i="5"/>
  <c r="M10" i="5"/>
  <c r="D10" i="5"/>
  <c r="C10" i="5"/>
  <c r="B10" i="5"/>
  <c r="AO9" i="5"/>
  <c r="AH9" i="5"/>
  <c r="AA9" i="5"/>
  <c r="T9" i="5"/>
  <c r="M9" i="5"/>
  <c r="D9" i="5"/>
  <c r="C9" i="5"/>
  <c r="B9" i="5"/>
  <c r="AO8" i="5"/>
  <c r="AH8" i="5"/>
  <c r="AA8" i="5"/>
  <c r="T8" i="5"/>
  <c r="M8" i="5"/>
  <c r="D8" i="5"/>
  <c r="C8" i="5"/>
  <c r="B8" i="5"/>
  <c r="AO7" i="5"/>
  <c r="AH7" i="5"/>
  <c r="AA7" i="5"/>
  <c r="T7" i="5"/>
  <c r="M7" i="5"/>
  <c r="D7" i="5"/>
  <c r="C7" i="5"/>
  <c r="B7" i="5"/>
  <c r="AM2" i="5"/>
  <c r="AF2" i="5"/>
  <c r="Y2" i="5"/>
  <c r="R2" i="5"/>
  <c r="K2" i="5"/>
  <c r="L19" i="12" l="1"/>
  <c r="K12" i="11"/>
  <c r="L16" i="7"/>
  <c r="L20" i="7"/>
  <c r="O22" i="8"/>
  <c r="P22" i="8" s="1"/>
  <c r="AW30" i="8"/>
  <c r="R17" i="12"/>
  <c r="Y17" i="12" s="1"/>
  <c r="R16" i="7"/>
  <c r="AW23" i="12"/>
  <c r="O32" i="5"/>
  <c r="P32" i="5" s="1"/>
  <c r="AO43" i="12"/>
  <c r="V23" i="8"/>
  <c r="W23" i="8" s="1"/>
  <c r="K8" i="8"/>
  <c r="N19" i="7"/>
  <c r="O19" i="7" s="1"/>
  <c r="P19" i="7" s="1"/>
  <c r="N67" i="12"/>
  <c r="N81" i="12" s="1"/>
  <c r="N55" i="12"/>
  <c r="N56" i="12"/>
  <c r="K8" i="12"/>
  <c r="N17" i="7"/>
  <c r="U67" i="12"/>
  <c r="U81" i="12" s="1"/>
  <c r="U56" i="12"/>
  <c r="U55" i="12"/>
  <c r="K10" i="12"/>
  <c r="AB67" i="12"/>
  <c r="AB81" i="12" s="1"/>
  <c r="AB56" i="12"/>
  <c r="AB55" i="12"/>
  <c r="AI67" i="12"/>
  <c r="AI81" i="12" s="1"/>
  <c r="AI56" i="12"/>
  <c r="AI55" i="12"/>
  <c r="AW10" i="11"/>
  <c r="AP67" i="12"/>
  <c r="AP81" i="12" s="1"/>
  <c r="AP55" i="12"/>
  <c r="AP56" i="12"/>
  <c r="AW27" i="12"/>
  <c r="R17" i="5"/>
  <c r="N18" i="5"/>
  <c r="O18" i="5" s="1"/>
  <c r="P18" i="5" s="1"/>
  <c r="L34" i="10"/>
  <c r="AW22" i="7"/>
  <c r="AW9" i="5"/>
  <c r="AW18" i="10"/>
  <c r="N34" i="10"/>
  <c r="R19" i="8"/>
  <c r="U19" i="8" s="1"/>
  <c r="V19" i="8" s="1"/>
  <c r="W19" i="8" s="1"/>
  <c r="Y17" i="7"/>
  <c r="AF17" i="7" s="1"/>
  <c r="AM17" i="7" s="1"/>
  <c r="AW7" i="10"/>
  <c r="R17" i="9"/>
  <c r="Y17" i="9" s="1"/>
  <c r="AW17" i="11"/>
  <c r="AW33" i="9"/>
  <c r="AW16" i="10"/>
  <c r="AW22" i="10"/>
  <c r="K9" i="8"/>
  <c r="R9" i="8" s="1"/>
  <c r="AW19" i="5"/>
  <c r="R18" i="11"/>
  <c r="L21" i="10"/>
  <c r="AW16" i="9"/>
  <c r="AW19" i="7"/>
  <c r="AW20" i="10"/>
  <c r="AW19" i="9"/>
  <c r="AW18" i="7"/>
  <c r="AW26" i="7"/>
  <c r="AW20" i="5"/>
  <c r="R22" i="5"/>
  <c r="S22" i="5" s="1"/>
  <c r="L17" i="10"/>
  <c r="R21" i="10"/>
  <c r="K7" i="9"/>
  <c r="R7" i="9" s="1"/>
  <c r="S7" i="9" s="1"/>
  <c r="K10" i="9"/>
  <c r="R10" i="9" s="1"/>
  <c r="N17" i="9"/>
  <c r="O17" i="9" s="1"/>
  <c r="P17" i="9" s="1"/>
  <c r="N35" i="9"/>
  <c r="N23" i="8"/>
  <c r="AW22" i="9"/>
  <c r="AW26" i="8"/>
  <c r="AW33" i="7"/>
  <c r="K7" i="5"/>
  <c r="K8" i="5"/>
  <c r="N8" i="5" s="1"/>
  <c r="O8" i="5" s="1"/>
  <c r="P8" i="5" s="1"/>
  <c r="K9" i="5"/>
  <c r="L9" i="5" s="1"/>
  <c r="K10" i="5"/>
  <c r="N10" i="5" s="1"/>
  <c r="O10" i="5" s="1"/>
  <c r="P10" i="5" s="1"/>
  <c r="K11" i="5"/>
  <c r="K12" i="5"/>
  <c r="N12" i="5" s="1"/>
  <c r="N17" i="5"/>
  <c r="O17" i="5" s="1"/>
  <c r="P17" i="5" s="1"/>
  <c r="R17" i="10"/>
  <c r="AW18" i="9"/>
  <c r="K7" i="7"/>
  <c r="K8" i="7"/>
  <c r="N8" i="7" s="1"/>
  <c r="K9" i="7"/>
  <c r="K10" i="7"/>
  <c r="R10" i="7" s="1"/>
  <c r="K11" i="7"/>
  <c r="K12" i="7"/>
  <c r="L8" i="8"/>
  <c r="N8" i="8"/>
  <c r="O8" i="8" s="1"/>
  <c r="P8" i="8" s="1"/>
  <c r="AW22" i="5"/>
  <c r="AI81" i="9"/>
  <c r="AU52" i="9"/>
  <c r="AW28" i="5"/>
  <c r="N18" i="11"/>
  <c r="L19" i="11"/>
  <c r="AW16" i="11"/>
  <c r="AU52" i="11"/>
  <c r="K8" i="10"/>
  <c r="R8" i="10" s="1"/>
  <c r="S8" i="10" s="1"/>
  <c r="K9" i="10"/>
  <c r="K11" i="10"/>
  <c r="L11" i="10" s="1"/>
  <c r="K12" i="10"/>
  <c r="L12" i="10" s="1"/>
  <c r="AW34" i="9"/>
  <c r="AP81" i="8"/>
  <c r="AW17" i="8"/>
  <c r="AW33" i="8"/>
  <c r="AU52" i="8"/>
  <c r="AU64" i="8"/>
  <c r="AB81" i="7"/>
  <c r="N81" i="10"/>
  <c r="AI81" i="7"/>
  <c r="U81" i="5"/>
  <c r="AW24" i="5"/>
  <c r="AU52" i="5"/>
  <c r="N81" i="11"/>
  <c r="AW6" i="11"/>
  <c r="U81" i="10"/>
  <c r="K11" i="9"/>
  <c r="R11" i="9" s="1"/>
  <c r="S11" i="9" s="1"/>
  <c r="K12" i="9"/>
  <c r="K7" i="8"/>
  <c r="AW29" i="8"/>
  <c r="AP81" i="7"/>
  <c r="L24" i="7"/>
  <c r="N19" i="10"/>
  <c r="O19" i="10" s="1"/>
  <c r="P19" i="10" s="1"/>
  <c r="AU52" i="10"/>
  <c r="O35" i="9"/>
  <c r="P35" i="9" s="1"/>
  <c r="R20" i="7"/>
  <c r="S20" i="7" s="1"/>
  <c r="N21" i="7"/>
  <c r="O21" i="7" s="1"/>
  <c r="P21" i="7" s="1"/>
  <c r="R23" i="7"/>
  <c r="Y23" i="7" s="1"/>
  <c r="AU52" i="7"/>
  <c r="AU64" i="7"/>
  <c r="AB81" i="5"/>
  <c r="R18" i="5"/>
  <c r="S18" i="5" s="1"/>
  <c r="AW16" i="5"/>
  <c r="AU64" i="5"/>
  <c r="U81" i="11"/>
  <c r="AW19" i="11"/>
  <c r="AB81" i="10"/>
  <c r="O22" i="10"/>
  <c r="P22" i="10" s="1"/>
  <c r="AI81" i="5"/>
  <c r="AB81" i="11"/>
  <c r="AW21" i="11"/>
  <c r="AI81" i="10"/>
  <c r="R19" i="10"/>
  <c r="AW23" i="10"/>
  <c r="U81" i="9"/>
  <c r="AW10" i="9"/>
  <c r="L35" i="9"/>
  <c r="N81" i="8"/>
  <c r="N19" i="8"/>
  <c r="O19" i="8" s="1"/>
  <c r="P19" i="8" s="1"/>
  <c r="L23" i="8"/>
  <c r="AW29" i="7"/>
  <c r="AW10" i="10"/>
  <c r="AU64" i="10"/>
  <c r="N81" i="9"/>
  <c r="AP81" i="5"/>
  <c r="AW34" i="5"/>
  <c r="AU78" i="5"/>
  <c r="AI81" i="11"/>
  <c r="AW26" i="11"/>
  <c r="AU78" i="11"/>
  <c r="AP81" i="10"/>
  <c r="AW21" i="10"/>
  <c r="N23" i="10"/>
  <c r="O23" i="10" s="1"/>
  <c r="P23" i="10" s="1"/>
  <c r="AB81" i="9"/>
  <c r="AW11" i="9"/>
  <c r="N18" i="9"/>
  <c r="U81" i="8"/>
  <c r="K10" i="8"/>
  <c r="R10" i="8" s="1"/>
  <c r="U10" i="8" s="1"/>
  <c r="V10" i="8" s="1"/>
  <c r="W10" i="8" s="1"/>
  <c r="AW30" i="7"/>
  <c r="AU78" i="7"/>
  <c r="N81" i="5"/>
  <c r="N81" i="7"/>
  <c r="AB81" i="8"/>
  <c r="AW23" i="8"/>
  <c r="O12" i="5"/>
  <c r="P12" i="5" s="1"/>
  <c r="O22" i="5"/>
  <c r="P22" i="5" s="1"/>
  <c r="AW23" i="5"/>
  <c r="AW29" i="5"/>
  <c r="AW24" i="10"/>
  <c r="AP81" i="9"/>
  <c r="U18" i="9"/>
  <c r="R19" i="9"/>
  <c r="Y19" i="9" s="1"/>
  <c r="L21" i="9"/>
  <c r="AW23" i="9"/>
  <c r="AU64" i="9"/>
  <c r="AI81" i="8"/>
  <c r="AW8" i="8"/>
  <c r="L34" i="8"/>
  <c r="AW34" i="8"/>
  <c r="U81" i="7"/>
  <c r="S17" i="7"/>
  <c r="AW23" i="7"/>
  <c r="Y34" i="10"/>
  <c r="AB34" i="10" s="1"/>
  <c r="AC34" i="10" s="1"/>
  <c r="AD34" i="10" s="1"/>
  <c r="S21" i="7"/>
  <c r="R29" i="8"/>
  <c r="L29" i="8"/>
  <c r="R26" i="5"/>
  <c r="S26" i="5" s="1"/>
  <c r="N26" i="5"/>
  <c r="O26" i="5" s="1"/>
  <c r="P26" i="5" s="1"/>
  <c r="R28" i="12"/>
  <c r="Y28" i="12" s="1"/>
  <c r="L28" i="12"/>
  <c r="R27" i="12"/>
  <c r="U27" i="12" s="1"/>
  <c r="V27" i="12" s="1"/>
  <c r="W27" i="12" s="1"/>
  <c r="N27" i="12"/>
  <c r="O27" i="12" s="1"/>
  <c r="P27" i="12" s="1"/>
  <c r="L27" i="12"/>
  <c r="L25" i="10"/>
  <c r="R25" i="10"/>
  <c r="Y25" i="10" s="1"/>
  <c r="AB25" i="10" s="1"/>
  <c r="AC25" i="10" s="1"/>
  <c r="AD25" i="10" s="1"/>
  <c r="N25" i="10"/>
  <c r="O25" i="10" s="1"/>
  <c r="P25" i="10" s="1"/>
  <c r="N32" i="9"/>
  <c r="O32" i="9" s="1"/>
  <c r="P32" i="9" s="1"/>
  <c r="L32" i="9"/>
  <c r="L27" i="8"/>
  <c r="N27" i="8"/>
  <c r="O27" i="8" s="1"/>
  <c r="P27" i="8" s="1"/>
  <c r="R27" i="8"/>
  <c r="S27" i="8" s="1"/>
  <c r="S34" i="8"/>
  <c r="Y34" i="8"/>
  <c r="AF34" i="8" s="1"/>
  <c r="U34" i="8"/>
  <c r="V34" i="8" s="1"/>
  <c r="W34" i="8" s="1"/>
  <c r="L30" i="10"/>
  <c r="R30" i="10"/>
  <c r="N30" i="10"/>
  <c r="O30" i="10" s="1"/>
  <c r="P30" i="10" s="1"/>
  <c r="N25" i="12"/>
  <c r="O25" i="12" s="1"/>
  <c r="P25" i="12" s="1"/>
  <c r="R25" i="12"/>
  <c r="L25" i="12"/>
  <c r="L30" i="5"/>
  <c r="N30" i="5"/>
  <c r="O30" i="5" s="1"/>
  <c r="P30" i="5" s="1"/>
  <c r="L30" i="11"/>
  <c r="R30" i="11"/>
  <c r="S30" i="11" s="1"/>
  <c r="N30" i="11"/>
  <c r="O30" i="11" s="1"/>
  <c r="P30" i="11" s="1"/>
  <c r="L25" i="5"/>
  <c r="N25" i="5"/>
  <c r="O25" i="5" s="1"/>
  <c r="P25" i="5" s="1"/>
  <c r="AB17" i="9"/>
  <c r="AC17" i="9" s="1"/>
  <c r="AD17" i="9" s="1"/>
  <c r="Z17" i="9"/>
  <c r="R25" i="7"/>
  <c r="S25" i="7" s="1"/>
  <c r="N25" i="7"/>
  <c r="O25" i="7" s="1"/>
  <c r="P25" i="7" s="1"/>
  <c r="N35" i="5"/>
  <c r="O35" i="5" s="1"/>
  <c r="P35" i="5" s="1"/>
  <c r="AH43" i="12"/>
  <c r="AW10" i="12"/>
  <c r="AW24" i="12"/>
  <c r="K9" i="11"/>
  <c r="L9" i="11" s="1"/>
  <c r="N31" i="10"/>
  <c r="O31" i="10" s="1"/>
  <c r="P31" i="10" s="1"/>
  <c r="K8" i="9"/>
  <c r="K9" i="9"/>
  <c r="L11" i="9"/>
  <c r="AW7" i="8"/>
  <c r="N10" i="8"/>
  <c r="O10" i="8" s="1"/>
  <c r="P10" i="8" s="1"/>
  <c r="N35" i="8"/>
  <c r="O35" i="8" s="1"/>
  <c r="P35" i="8" s="1"/>
  <c r="AH43" i="7"/>
  <c r="U22" i="5"/>
  <c r="V22" i="5" s="1"/>
  <c r="W22" i="5" s="1"/>
  <c r="L24" i="12"/>
  <c r="L31" i="11"/>
  <c r="K7" i="10"/>
  <c r="N7" i="10" s="1"/>
  <c r="Y7" i="9"/>
  <c r="AF7" i="9" s="1"/>
  <c r="AI7" i="9" s="1"/>
  <c r="N21" i="9"/>
  <c r="O21" i="9" s="1"/>
  <c r="P21" i="9" s="1"/>
  <c r="L22" i="9"/>
  <c r="N28" i="9"/>
  <c r="R22" i="8"/>
  <c r="U22" i="8" s="1"/>
  <c r="AW27" i="8"/>
  <c r="AW28" i="8"/>
  <c r="N31" i="7"/>
  <c r="O31" i="7" s="1"/>
  <c r="P31" i="7" s="1"/>
  <c r="L34" i="7"/>
  <c r="O34" i="5"/>
  <c r="P34" i="5" s="1"/>
  <c r="Y22" i="5"/>
  <c r="AB22" i="5" s="1"/>
  <c r="AC22" i="5" s="1"/>
  <c r="AD22" i="5" s="1"/>
  <c r="AW9" i="11"/>
  <c r="N22" i="11"/>
  <c r="O22" i="11" s="1"/>
  <c r="P22" i="11" s="1"/>
  <c r="L23" i="11"/>
  <c r="N26" i="11"/>
  <c r="O26" i="11" s="1"/>
  <c r="P26" i="11" s="1"/>
  <c r="R28" i="11"/>
  <c r="Y28" i="11" s="1"/>
  <c r="Z28" i="11" s="1"/>
  <c r="AW25" i="11"/>
  <c r="K10" i="10"/>
  <c r="L10" i="10" s="1"/>
  <c r="AW8" i="9"/>
  <c r="Y11" i="9"/>
  <c r="AF11" i="9" s="1"/>
  <c r="AM11" i="9" s="1"/>
  <c r="S26" i="9"/>
  <c r="R28" i="9"/>
  <c r="S28" i="9" s="1"/>
  <c r="R29" i="9"/>
  <c r="Y29" i="9" s="1"/>
  <c r="AB29" i="9" s="1"/>
  <c r="AC29" i="9" s="1"/>
  <c r="AD29" i="9" s="1"/>
  <c r="V18" i="9"/>
  <c r="W18" i="9" s="1"/>
  <c r="N29" i="8"/>
  <c r="O29" i="8" s="1"/>
  <c r="P29" i="8" s="1"/>
  <c r="N34" i="8"/>
  <c r="O34" i="8" s="1"/>
  <c r="P34" i="8" s="1"/>
  <c r="R24" i="7"/>
  <c r="N29" i="7"/>
  <c r="O29" i="7" s="1"/>
  <c r="P29" i="7" s="1"/>
  <c r="R31" i="7"/>
  <c r="U31" i="7" s="1"/>
  <c r="V17" i="7"/>
  <c r="W17" i="7" s="1"/>
  <c r="U18" i="5"/>
  <c r="V18" i="5" s="1"/>
  <c r="W18" i="5" s="1"/>
  <c r="N21" i="5"/>
  <c r="O21" i="5" s="1"/>
  <c r="P21" i="5" s="1"/>
  <c r="L22" i="5"/>
  <c r="N22" i="12"/>
  <c r="N24" i="12"/>
  <c r="N34" i="12"/>
  <c r="O34" i="12" s="1"/>
  <c r="P34" i="12" s="1"/>
  <c r="L35" i="12"/>
  <c r="AW11" i="11"/>
  <c r="R22" i="11"/>
  <c r="U22" i="11" s="1"/>
  <c r="V22" i="11" s="1"/>
  <c r="W22" i="11" s="1"/>
  <c r="R26" i="11"/>
  <c r="Y26" i="11" s="1"/>
  <c r="M40" i="10"/>
  <c r="AW11" i="10"/>
  <c r="U34" i="10"/>
  <c r="V34" i="10" s="1"/>
  <c r="W34" i="10" s="1"/>
  <c r="AW27" i="9"/>
  <c r="U30" i="8"/>
  <c r="V30" i="8" s="1"/>
  <c r="W30" i="8" s="1"/>
  <c r="N34" i="7"/>
  <c r="O34" i="7" s="1"/>
  <c r="P34" i="7" s="1"/>
  <c r="R21" i="5"/>
  <c r="U21" i="5" s="1"/>
  <c r="AW25" i="5"/>
  <c r="R34" i="12"/>
  <c r="U34" i="12" s="1"/>
  <c r="Y19" i="11"/>
  <c r="Z19" i="11" s="1"/>
  <c r="N34" i="11"/>
  <c r="O34" i="11" s="1"/>
  <c r="P34" i="11" s="1"/>
  <c r="L35" i="11"/>
  <c r="Y22" i="9"/>
  <c r="AF22" i="9" s="1"/>
  <c r="AW7" i="7"/>
  <c r="AW9" i="7"/>
  <c r="AW9" i="12"/>
  <c r="K12" i="12"/>
  <c r="R12" i="12" s="1"/>
  <c r="AW24" i="11"/>
  <c r="AW8" i="10"/>
  <c r="AW9" i="10"/>
  <c r="R23" i="10"/>
  <c r="U23" i="10" s="1"/>
  <c r="V23" i="10" s="1"/>
  <c r="W23" i="10" s="1"/>
  <c r="L27" i="10"/>
  <c r="L31" i="10"/>
  <c r="L10" i="8"/>
  <c r="Y23" i="8"/>
  <c r="AF23" i="8" s="1"/>
  <c r="AM23" i="8" s="1"/>
  <c r="AW24" i="8"/>
  <c r="L35" i="8"/>
  <c r="AW27" i="7"/>
  <c r="AW27" i="5"/>
  <c r="AA43" i="12"/>
  <c r="AW8" i="12"/>
  <c r="AW11" i="12"/>
  <c r="K12" i="8"/>
  <c r="AF17" i="12"/>
  <c r="AI17" i="12" s="1"/>
  <c r="Z17" i="12"/>
  <c r="S17" i="12"/>
  <c r="N20" i="12"/>
  <c r="O20" i="12" s="1"/>
  <c r="P20" i="12" s="1"/>
  <c r="L21" i="12"/>
  <c r="N23" i="12"/>
  <c r="O23" i="12" s="1"/>
  <c r="P23" i="12" s="1"/>
  <c r="AW7" i="12"/>
  <c r="R20" i="12"/>
  <c r="Y20" i="12" s="1"/>
  <c r="Z20" i="12" s="1"/>
  <c r="AW30" i="12"/>
  <c r="U35" i="12"/>
  <c r="N11" i="12"/>
  <c r="U17" i="12"/>
  <c r="V17" i="12" s="1"/>
  <c r="W17" i="12" s="1"/>
  <c r="R21" i="12"/>
  <c r="Y35" i="12"/>
  <c r="AF35" i="12" s="1"/>
  <c r="AM35" i="12" s="1"/>
  <c r="R11" i="12"/>
  <c r="Y11" i="12" s="1"/>
  <c r="L16" i="12"/>
  <c r="AU64" i="12"/>
  <c r="N18" i="12"/>
  <c r="N16" i="12"/>
  <c r="L17" i="12"/>
  <c r="N19" i="12"/>
  <c r="O19" i="12" s="1"/>
  <c r="P19" i="12" s="1"/>
  <c r="M40" i="12"/>
  <c r="L23" i="12"/>
  <c r="AW6" i="12"/>
  <c r="U29" i="8"/>
  <c r="V29" i="8" s="1"/>
  <c r="W29" i="8" s="1"/>
  <c r="S29" i="8"/>
  <c r="Y29" i="8"/>
  <c r="Z29" i="8" s="1"/>
  <c r="N26" i="12"/>
  <c r="O26" i="12" s="1"/>
  <c r="P26" i="12" s="1"/>
  <c r="L27" i="11"/>
  <c r="L29" i="9"/>
  <c r="L31" i="8"/>
  <c r="R32" i="7"/>
  <c r="U32" i="7" s="1"/>
  <c r="V32" i="7" s="1"/>
  <c r="W32" i="7" s="1"/>
  <c r="R25" i="5"/>
  <c r="Y25" i="5" s="1"/>
  <c r="AF25" i="5" s="1"/>
  <c r="L26" i="5"/>
  <c r="R30" i="5"/>
  <c r="L32" i="5"/>
  <c r="N30" i="12"/>
  <c r="O30" i="12" s="1"/>
  <c r="P30" i="12" s="1"/>
  <c r="N31" i="12"/>
  <c r="O31" i="12" s="1"/>
  <c r="P31" i="12" s="1"/>
  <c r="N28" i="11"/>
  <c r="O28" i="11" s="1"/>
  <c r="P28" i="11" s="1"/>
  <c r="R32" i="5"/>
  <c r="Y32" i="5" s="1"/>
  <c r="AF32" i="5" s="1"/>
  <c r="N28" i="12"/>
  <c r="O28" i="12" s="1"/>
  <c r="P28" i="12" s="1"/>
  <c r="L29" i="12"/>
  <c r="O25" i="9"/>
  <c r="P25" i="9" s="1"/>
  <c r="R26" i="8"/>
  <c r="Y26" i="8" s="1"/>
  <c r="AF26" i="8" s="1"/>
  <c r="N27" i="7"/>
  <c r="O27" i="7" s="1"/>
  <c r="P27" i="7" s="1"/>
  <c r="L28" i="7"/>
  <c r="R25" i="9"/>
  <c r="N30" i="9"/>
  <c r="O30" i="9" s="1"/>
  <c r="P30" i="9" s="1"/>
  <c r="R27" i="7"/>
  <c r="L25" i="9"/>
  <c r="R29" i="12"/>
  <c r="N31" i="9"/>
  <c r="O31" i="9" s="1"/>
  <c r="P31" i="9" s="1"/>
  <c r="R28" i="7"/>
  <c r="AJ17" i="12"/>
  <c r="AK17" i="12" s="1"/>
  <c r="V19" i="12"/>
  <c r="W19" i="12" s="1"/>
  <c r="V31" i="12"/>
  <c r="W31" i="12" s="1"/>
  <c r="V23" i="12"/>
  <c r="W23" i="12" s="1"/>
  <c r="O17" i="10"/>
  <c r="P17" i="10" s="1"/>
  <c r="O24" i="12"/>
  <c r="P24" i="12" s="1"/>
  <c r="O19" i="9"/>
  <c r="P19" i="9" s="1"/>
  <c r="O28" i="7"/>
  <c r="P28" i="7" s="1"/>
  <c r="V35" i="12"/>
  <c r="W35" i="12" s="1"/>
  <c r="V26" i="9"/>
  <c r="W26" i="9" s="1"/>
  <c r="V31" i="7"/>
  <c r="W31" i="7" s="1"/>
  <c r="O31" i="8"/>
  <c r="P31" i="8" s="1"/>
  <c r="Z25" i="5"/>
  <c r="N24" i="5"/>
  <c r="L24" i="5"/>
  <c r="R24" i="5"/>
  <c r="AA43" i="5"/>
  <c r="AW8" i="5"/>
  <c r="Y19" i="5"/>
  <c r="U19" i="5"/>
  <c r="V19" i="5" s="1"/>
  <c r="W19" i="5" s="1"/>
  <c r="R8" i="12"/>
  <c r="N8" i="12"/>
  <c r="L8" i="12"/>
  <c r="R10" i="12"/>
  <c r="N10" i="12"/>
  <c r="L10" i="12"/>
  <c r="Y23" i="5"/>
  <c r="U23" i="5"/>
  <c r="V23" i="5" s="1"/>
  <c r="W23" i="5" s="1"/>
  <c r="AW7" i="5"/>
  <c r="M40" i="5"/>
  <c r="AW6" i="5"/>
  <c r="R8" i="5"/>
  <c r="L11" i="5"/>
  <c r="R11" i="5"/>
  <c r="N11" i="5"/>
  <c r="L12" i="5"/>
  <c r="S23" i="5"/>
  <c r="L28" i="5"/>
  <c r="R28" i="5"/>
  <c r="N28" i="5"/>
  <c r="AH43" i="5"/>
  <c r="O29" i="5"/>
  <c r="P29" i="5" s="1"/>
  <c r="N16" i="5"/>
  <c r="L16" i="5"/>
  <c r="R16" i="5"/>
  <c r="L7" i="5"/>
  <c r="R7" i="5"/>
  <c r="N7" i="5"/>
  <c r="L8" i="5"/>
  <c r="AF22" i="5"/>
  <c r="AO43" i="5"/>
  <c r="AW11" i="5"/>
  <c r="AW21" i="5"/>
  <c r="AW17" i="5"/>
  <c r="AW10" i="5"/>
  <c r="R12" i="5"/>
  <c r="U17" i="5"/>
  <c r="S17" i="5"/>
  <c r="Y17" i="5"/>
  <c r="N20" i="5"/>
  <c r="L20" i="5"/>
  <c r="R20" i="5"/>
  <c r="L7" i="10"/>
  <c r="O16" i="10"/>
  <c r="R29" i="5"/>
  <c r="AW26" i="5"/>
  <c r="O11" i="12"/>
  <c r="P11" i="12" s="1"/>
  <c r="Z16" i="12"/>
  <c r="AF16" i="12"/>
  <c r="AW20" i="12"/>
  <c r="AW16" i="12"/>
  <c r="Z24" i="12"/>
  <c r="AF24" i="12"/>
  <c r="AW22" i="12"/>
  <c r="AW18" i="12"/>
  <c r="Z28" i="12"/>
  <c r="AF28" i="12"/>
  <c r="N11" i="11"/>
  <c r="L11" i="11"/>
  <c r="R11" i="11"/>
  <c r="O16" i="12"/>
  <c r="AB19" i="11"/>
  <c r="AC19" i="11" s="1"/>
  <c r="AD19" i="11" s="1"/>
  <c r="L19" i="5"/>
  <c r="L23" i="5"/>
  <c r="R31" i="5"/>
  <c r="N31" i="5"/>
  <c r="L34" i="5"/>
  <c r="R34" i="5"/>
  <c r="R35" i="5"/>
  <c r="N7" i="12"/>
  <c r="U11" i="12"/>
  <c r="V11" i="12" s="1"/>
  <c r="W11" i="12" s="1"/>
  <c r="S11" i="12"/>
  <c r="S16" i="12"/>
  <c r="S20" i="12"/>
  <c r="S24" i="12"/>
  <c r="S28" i="12"/>
  <c r="AW25" i="12"/>
  <c r="S34" i="12"/>
  <c r="AW29" i="11"/>
  <c r="O32" i="11"/>
  <c r="P32" i="11" s="1"/>
  <c r="AW29" i="10"/>
  <c r="AW26" i="10"/>
  <c r="N12" i="9"/>
  <c r="L12" i="9"/>
  <c r="R12" i="9"/>
  <c r="S27" i="11"/>
  <c r="Y27" i="11"/>
  <c r="U27" i="11"/>
  <c r="V27" i="11" s="1"/>
  <c r="W27" i="11" s="1"/>
  <c r="N19" i="5"/>
  <c r="N23" i="5"/>
  <c r="L29" i="5"/>
  <c r="R7" i="12"/>
  <c r="U16" i="12"/>
  <c r="AG17" i="12"/>
  <c r="AM17" i="12"/>
  <c r="O18" i="12"/>
  <c r="P18" i="12" s="1"/>
  <c r="O22" i="12"/>
  <c r="P22" i="12" s="1"/>
  <c r="U24" i="12"/>
  <c r="V24" i="12" s="1"/>
  <c r="W24" i="12" s="1"/>
  <c r="U28" i="12"/>
  <c r="N9" i="10"/>
  <c r="L9" i="10"/>
  <c r="R9" i="10"/>
  <c r="O29" i="12"/>
  <c r="P29" i="12" s="1"/>
  <c r="R27" i="5"/>
  <c r="N27" i="5"/>
  <c r="T43" i="12"/>
  <c r="N9" i="12"/>
  <c r="AF11" i="12"/>
  <c r="AB11" i="12"/>
  <c r="AC11" i="12" s="1"/>
  <c r="AD11" i="12" s="1"/>
  <c r="Z11" i="12"/>
  <c r="AW29" i="12"/>
  <c r="AA43" i="11"/>
  <c r="R12" i="11"/>
  <c r="L12" i="11"/>
  <c r="Y20" i="11"/>
  <c r="U20" i="11"/>
  <c r="V20" i="11" s="1"/>
  <c r="W20" i="11" s="1"/>
  <c r="S20" i="11"/>
  <c r="L29" i="10"/>
  <c r="R29" i="10"/>
  <c r="N29" i="10"/>
  <c r="AW21" i="12"/>
  <c r="AW17" i="12"/>
  <c r="N9" i="11"/>
  <c r="R9" i="11"/>
  <c r="S23" i="11"/>
  <c r="Y23" i="11"/>
  <c r="U23" i="11"/>
  <c r="V23" i="11" s="1"/>
  <c r="W23" i="11" s="1"/>
  <c r="L27" i="5"/>
  <c r="O17" i="12"/>
  <c r="P17" i="12" s="1"/>
  <c r="O21" i="12"/>
  <c r="P21" i="12" s="1"/>
  <c r="AB28" i="12"/>
  <c r="AC28" i="12" s="1"/>
  <c r="AD28" i="12" s="1"/>
  <c r="S31" i="12"/>
  <c r="Y31" i="12"/>
  <c r="AH43" i="11"/>
  <c r="Y16" i="11"/>
  <c r="U16" i="11"/>
  <c r="AW23" i="11"/>
  <c r="S31" i="11"/>
  <c r="Y31" i="11"/>
  <c r="U31" i="11"/>
  <c r="V31" i="11" s="1"/>
  <c r="W31" i="11" s="1"/>
  <c r="AW30" i="5"/>
  <c r="AW33" i="5"/>
  <c r="R8" i="11"/>
  <c r="L8" i="11"/>
  <c r="N8" i="11"/>
  <c r="T43" i="5"/>
  <c r="AW18" i="5"/>
  <c r="R9" i="12"/>
  <c r="AB16" i="12"/>
  <c r="AB17" i="12"/>
  <c r="AC17" i="12" s="1"/>
  <c r="AD17" i="12" s="1"/>
  <c r="S19" i="12"/>
  <c r="Y19" i="12"/>
  <c r="S23" i="12"/>
  <c r="Y23" i="12"/>
  <c r="AB24" i="12"/>
  <c r="AC24" i="12" s="1"/>
  <c r="AD24" i="12" s="1"/>
  <c r="L31" i="12"/>
  <c r="N32" i="12"/>
  <c r="R32" i="12"/>
  <c r="L32" i="12"/>
  <c r="AW26" i="12"/>
  <c r="N12" i="11"/>
  <c r="AW28" i="12"/>
  <c r="AW33" i="12"/>
  <c r="AU91" i="12"/>
  <c r="AW91" i="3" s="1"/>
  <c r="K7" i="11"/>
  <c r="R10" i="11"/>
  <c r="L10" i="11"/>
  <c r="U35" i="11"/>
  <c r="V35" i="11" s="1"/>
  <c r="W35" i="11" s="1"/>
  <c r="S35" i="11"/>
  <c r="Y35" i="11"/>
  <c r="Y31" i="10"/>
  <c r="S31" i="10"/>
  <c r="U31" i="10"/>
  <c r="V31" i="10" s="1"/>
  <c r="W31" i="10" s="1"/>
  <c r="R18" i="12"/>
  <c r="R22" i="12"/>
  <c r="R26" i="12"/>
  <c r="R30" i="12"/>
  <c r="AU52" i="12"/>
  <c r="M40" i="11"/>
  <c r="AW7" i="11"/>
  <c r="N10" i="11"/>
  <c r="N25" i="11"/>
  <c r="L25" i="11"/>
  <c r="R25" i="11"/>
  <c r="AW30" i="11"/>
  <c r="AW33" i="11"/>
  <c r="AW34" i="11"/>
  <c r="O20" i="10"/>
  <c r="P20" i="10" s="1"/>
  <c r="AO43" i="11"/>
  <c r="N21" i="11"/>
  <c r="L21" i="11"/>
  <c r="R21" i="11"/>
  <c r="N29" i="11"/>
  <c r="L29" i="11"/>
  <c r="R29" i="11"/>
  <c r="N17" i="11"/>
  <c r="L17" i="11"/>
  <c r="R17" i="11"/>
  <c r="O18" i="11"/>
  <c r="P18" i="11" s="1"/>
  <c r="AW20" i="11"/>
  <c r="AW28" i="11"/>
  <c r="AW33" i="10"/>
  <c r="AW30" i="10"/>
  <c r="N8" i="9"/>
  <c r="L8" i="9"/>
  <c r="R8" i="9"/>
  <c r="O28" i="9"/>
  <c r="P28" i="9" s="1"/>
  <c r="AU78" i="12"/>
  <c r="T43" i="11"/>
  <c r="U18" i="11"/>
  <c r="S18" i="11"/>
  <c r="Y18" i="11"/>
  <c r="U19" i="11"/>
  <c r="V19" i="11" s="1"/>
  <c r="W19" i="11" s="1"/>
  <c r="Y24" i="11"/>
  <c r="U24" i="11"/>
  <c r="V24" i="11" s="1"/>
  <c r="W24" i="11" s="1"/>
  <c r="AW22" i="11"/>
  <c r="AW18" i="11"/>
  <c r="AW27" i="11"/>
  <c r="R32" i="11"/>
  <c r="L32" i="11"/>
  <c r="AU64" i="11"/>
  <c r="N35" i="11"/>
  <c r="R20" i="10"/>
  <c r="L20" i="10"/>
  <c r="O21" i="10"/>
  <c r="P21" i="10" s="1"/>
  <c r="AW25" i="10"/>
  <c r="U35" i="9"/>
  <c r="V35" i="9" s="1"/>
  <c r="W35" i="9" s="1"/>
  <c r="S35" i="9"/>
  <c r="Y35" i="9"/>
  <c r="N35" i="12"/>
  <c r="L16" i="11"/>
  <c r="N19" i="11"/>
  <c r="L20" i="11"/>
  <c r="N23" i="11"/>
  <c r="L24" i="11"/>
  <c r="N27" i="11"/>
  <c r="N31" i="11"/>
  <c r="R34" i="11"/>
  <c r="AA43" i="10"/>
  <c r="U8" i="10"/>
  <c r="V8" i="10" s="1"/>
  <c r="W8" i="10" s="1"/>
  <c r="Y17" i="10"/>
  <c r="S17" i="10"/>
  <c r="Y10" i="9"/>
  <c r="S10" i="9"/>
  <c r="U10" i="9"/>
  <c r="V10" i="9" s="1"/>
  <c r="W10" i="9" s="1"/>
  <c r="U20" i="9"/>
  <c r="V20" i="9" s="1"/>
  <c r="W20" i="9" s="1"/>
  <c r="Y20" i="9"/>
  <c r="S20" i="9"/>
  <c r="N16" i="11"/>
  <c r="N20" i="11"/>
  <c r="N24" i="11"/>
  <c r="L8" i="10"/>
  <c r="N11" i="10"/>
  <c r="R11" i="10"/>
  <c r="U17" i="10"/>
  <c r="V17" i="10" s="1"/>
  <c r="W17" i="10" s="1"/>
  <c r="U19" i="10"/>
  <c r="S19" i="10"/>
  <c r="Y19" i="10"/>
  <c r="Y21" i="10"/>
  <c r="S21" i="10"/>
  <c r="O26" i="10"/>
  <c r="P26" i="10" s="1"/>
  <c r="N28" i="10"/>
  <c r="R28" i="10"/>
  <c r="L28" i="10"/>
  <c r="Y8" i="10"/>
  <c r="N24" i="10"/>
  <c r="R24" i="10"/>
  <c r="L24" i="10"/>
  <c r="AW19" i="10"/>
  <c r="AW27" i="10"/>
  <c r="R35" i="10"/>
  <c r="N35" i="10"/>
  <c r="L35" i="10"/>
  <c r="N8" i="10"/>
  <c r="R12" i="10"/>
  <c r="N12" i="10"/>
  <c r="R16" i="10"/>
  <c r="L16" i="10"/>
  <c r="U21" i="10"/>
  <c r="Y27" i="10"/>
  <c r="U27" i="10"/>
  <c r="V27" i="10" s="1"/>
  <c r="W27" i="10" s="1"/>
  <c r="T43" i="10"/>
  <c r="AW6" i="10"/>
  <c r="N18" i="10"/>
  <c r="L18" i="10"/>
  <c r="R18" i="10"/>
  <c r="S30" i="10"/>
  <c r="Y30" i="10"/>
  <c r="U30" i="10"/>
  <c r="V30" i="10" s="1"/>
  <c r="W30" i="10" s="1"/>
  <c r="AW34" i="10"/>
  <c r="AM7" i="9"/>
  <c r="U16" i="9"/>
  <c r="Y16" i="9"/>
  <c r="S16" i="9"/>
  <c r="AW17" i="10"/>
  <c r="R22" i="10"/>
  <c r="Y23" i="10"/>
  <c r="R26" i="10"/>
  <c r="N32" i="10"/>
  <c r="L32" i="10"/>
  <c r="M40" i="9"/>
  <c r="AH43" i="9"/>
  <c r="O29" i="9"/>
  <c r="P29" i="9" s="1"/>
  <c r="AW25" i="9"/>
  <c r="AW28" i="9"/>
  <c r="AW28" i="10"/>
  <c r="AO43" i="10"/>
  <c r="L22" i="10"/>
  <c r="S23" i="10"/>
  <c r="L26" i="10"/>
  <c r="N27" i="10"/>
  <c r="R32" i="10"/>
  <c r="O34" i="10"/>
  <c r="P34" i="10" s="1"/>
  <c r="AF17" i="9"/>
  <c r="O18" i="9"/>
  <c r="P18" i="9" s="1"/>
  <c r="N23" i="9"/>
  <c r="R23" i="9"/>
  <c r="L23" i="9"/>
  <c r="L27" i="9"/>
  <c r="R27" i="9"/>
  <c r="N27" i="9"/>
  <c r="AW6" i="9"/>
  <c r="AB7" i="9"/>
  <c r="T43" i="9"/>
  <c r="N10" i="9"/>
  <c r="L10" i="9"/>
  <c r="AW24" i="9"/>
  <c r="S34" i="9"/>
  <c r="Y34" i="9"/>
  <c r="U34" i="9"/>
  <c r="V34" i="9" s="1"/>
  <c r="W34" i="9" s="1"/>
  <c r="AH43" i="10"/>
  <c r="AU78" i="10"/>
  <c r="AW20" i="9"/>
  <c r="AI22" i="9"/>
  <c r="AJ22" i="9" s="1"/>
  <c r="AK22" i="9" s="1"/>
  <c r="AM22" i="9"/>
  <c r="AG22" i="9"/>
  <c r="U30" i="9"/>
  <c r="V30" i="9" s="1"/>
  <c r="W30" i="9" s="1"/>
  <c r="S30" i="9"/>
  <c r="Y30" i="9"/>
  <c r="U7" i="9"/>
  <c r="U11" i="9"/>
  <c r="V11" i="9" s="1"/>
  <c r="W11" i="9" s="1"/>
  <c r="U21" i="9"/>
  <c r="S21" i="9"/>
  <c r="U22" i="9"/>
  <c r="V22" i="9" s="1"/>
  <c r="W22" i="9" s="1"/>
  <c r="N24" i="9"/>
  <c r="L24" i="9"/>
  <c r="L7" i="9"/>
  <c r="U17" i="9"/>
  <c r="V17" i="9" s="1"/>
  <c r="W17" i="9" s="1"/>
  <c r="S17" i="9"/>
  <c r="N20" i="9"/>
  <c r="L20" i="9"/>
  <c r="N7" i="8"/>
  <c r="R7" i="8"/>
  <c r="L7" i="8"/>
  <c r="AB22" i="9"/>
  <c r="AC22" i="9" s="1"/>
  <c r="AD22" i="9" s="1"/>
  <c r="Z22" i="9"/>
  <c r="N7" i="9"/>
  <c r="AO43" i="9"/>
  <c r="N11" i="9"/>
  <c r="L19" i="9"/>
  <c r="Y21" i="9"/>
  <c r="AW21" i="9"/>
  <c r="AW17" i="9"/>
  <c r="R24" i="9"/>
  <c r="AW7" i="9"/>
  <c r="AW9" i="9"/>
  <c r="N16" i="9"/>
  <c r="L16" i="9"/>
  <c r="L18" i="9"/>
  <c r="Y18" i="9"/>
  <c r="N22" i="9"/>
  <c r="O26" i="8"/>
  <c r="P26" i="8" s="1"/>
  <c r="Y10" i="7"/>
  <c r="U10" i="7"/>
  <c r="V10" i="7" s="1"/>
  <c r="W10" i="7" s="1"/>
  <c r="S10" i="7"/>
  <c r="AW30" i="9"/>
  <c r="AU78" i="9"/>
  <c r="AW16" i="8"/>
  <c r="AW20" i="8"/>
  <c r="AA43" i="9"/>
  <c r="Y26" i="9"/>
  <c r="Y17" i="8"/>
  <c r="U17" i="8"/>
  <c r="V17" i="8" s="1"/>
  <c r="W17" i="8" s="1"/>
  <c r="S17" i="8"/>
  <c r="O23" i="8"/>
  <c r="P23" i="8" s="1"/>
  <c r="N34" i="9"/>
  <c r="L34" i="9"/>
  <c r="AW29" i="9"/>
  <c r="AW26" i="9"/>
  <c r="AA43" i="8"/>
  <c r="AW6" i="8"/>
  <c r="R31" i="9"/>
  <c r="M40" i="8"/>
  <c r="AO43" i="8"/>
  <c r="R8" i="8"/>
  <c r="S10" i="8"/>
  <c r="Y10" i="8"/>
  <c r="AW11" i="8"/>
  <c r="N18" i="8"/>
  <c r="L18" i="8"/>
  <c r="Y25" i="8"/>
  <c r="U25" i="8"/>
  <c r="V25" i="8" s="1"/>
  <c r="W25" i="8" s="1"/>
  <c r="AO43" i="7"/>
  <c r="L26" i="9"/>
  <c r="L30" i="9"/>
  <c r="R32" i="9"/>
  <c r="AW10" i="8"/>
  <c r="N12" i="8"/>
  <c r="AW21" i="8"/>
  <c r="S25" i="8"/>
  <c r="AH43" i="8"/>
  <c r="R16" i="8"/>
  <c r="N16" i="8"/>
  <c r="R20" i="8"/>
  <c r="N20" i="8"/>
  <c r="N21" i="8"/>
  <c r="L21" i="8"/>
  <c r="AW22" i="8"/>
  <c r="AW18" i="8"/>
  <c r="Y35" i="8"/>
  <c r="U35" i="8"/>
  <c r="V35" i="8" s="1"/>
  <c r="W35" i="8" s="1"/>
  <c r="S35" i="8"/>
  <c r="L7" i="7"/>
  <c r="R7" i="7"/>
  <c r="N7" i="7"/>
  <c r="N26" i="9"/>
  <c r="AW9" i="8"/>
  <c r="L16" i="8"/>
  <c r="L20" i="8"/>
  <c r="R28" i="8"/>
  <c r="N28" i="8"/>
  <c r="R18" i="8"/>
  <c r="R21" i="8"/>
  <c r="AW19" i="8"/>
  <c r="M40" i="7"/>
  <c r="AW6" i="7"/>
  <c r="N17" i="8"/>
  <c r="L17" i="8"/>
  <c r="T43" i="8"/>
  <c r="K11" i="8"/>
  <c r="R24" i="8"/>
  <c r="N24" i="8"/>
  <c r="N25" i="8"/>
  <c r="L25" i="8"/>
  <c r="L11" i="7"/>
  <c r="R11" i="7"/>
  <c r="N11" i="7"/>
  <c r="AW10" i="7"/>
  <c r="N12" i="7"/>
  <c r="L12" i="7"/>
  <c r="Y16" i="7"/>
  <c r="U16" i="7"/>
  <c r="S16" i="7"/>
  <c r="L22" i="8"/>
  <c r="S23" i="8"/>
  <c r="L26" i="8"/>
  <c r="L30" i="8"/>
  <c r="Y30" i="8"/>
  <c r="N32" i="8"/>
  <c r="R32" i="8"/>
  <c r="AU78" i="8"/>
  <c r="L9" i="7"/>
  <c r="R9" i="7"/>
  <c r="N9" i="7"/>
  <c r="O17" i="7"/>
  <c r="P17" i="7" s="1"/>
  <c r="Y29" i="7"/>
  <c r="U29" i="7"/>
  <c r="V29" i="7" s="1"/>
  <c r="W29" i="7" s="1"/>
  <c r="S29" i="7"/>
  <c r="R31" i="8"/>
  <c r="L32" i="8"/>
  <c r="AW11" i="7"/>
  <c r="N22" i="7"/>
  <c r="R22" i="7"/>
  <c r="L22" i="7"/>
  <c r="N30" i="8"/>
  <c r="AW8" i="7"/>
  <c r="N10" i="7"/>
  <c r="L10" i="7"/>
  <c r="R12" i="7"/>
  <c r="AW28" i="7"/>
  <c r="AW25" i="7"/>
  <c r="AW21" i="7"/>
  <c r="AW17" i="7"/>
  <c r="N23" i="7"/>
  <c r="AA43" i="7"/>
  <c r="Y21" i="7"/>
  <c r="U23" i="7"/>
  <c r="V23" i="7" s="1"/>
  <c r="W23" i="7" s="1"/>
  <c r="R19" i="7"/>
  <c r="AW20" i="7"/>
  <c r="AW16" i="7"/>
  <c r="N26" i="7"/>
  <c r="L26" i="7"/>
  <c r="R26" i="7"/>
  <c r="O30" i="7"/>
  <c r="P30" i="7" s="1"/>
  <c r="Y34" i="7"/>
  <c r="U34" i="7"/>
  <c r="S34" i="7"/>
  <c r="T43" i="7"/>
  <c r="O16" i="7"/>
  <c r="N18" i="7"/>
  <c r="R18" i="7"/>
  <c r="U20" i="7"/>
  <c r="Y25" i="7"/>
  <c r="U25" i="7"/>
  <c r="V25" i="7" s="1"/>
  <c r="W25" i="7" s="1"/>
  <c r="U27" i="7"/>
  <c r="V27" i="7" s="1"/>
  <c r="W27" i="7" s="1"/>
  <c r="S27" i="7"/>
  <c r="Y27" i="7"/>
  <c r="AW34" i="7"/>
  <c r="Y20" i="7"/>
  <c r="AW24" i="7"/>
  <c r="O35" i="7"/>
  <c r="P35" i="7" s="1"/>
  <c r="R30" i="7"/>
  <c r="Y31" i="7"/>
  <c r="N32" i="7"/>
  <c r="L17" i="7"/>
  <c r="L21" i="7"/>
  <c r="L25" i="7"/>
  <c r="L29" i="7"/>
  <c r="R35" i="7"/>
  <c r="L30" i="7"/>
  <c r="S31" i="7"/>
  <c r="L35" i="7"/>
  <c r="B40" i="6"/>
  <c r="U57" i="9" l="1"/>
  <c r="N57" i="12"/>
  <c r="AI57" i="5"/>
  <c r="N57" i="11"/>
  <c r="AB57" i="12"/>
  <c r="U57" i="12"/>
  <c r="U57" i="10"/>
  <c r="L10" i="5"/>
  <c r="AB17" i="7"/>
  <c r="AC17" i="7" s="1"/>
  <c r="AD17" i="7" s="1"/>
  <c r="S32" i="5"/>
  <c r="N57" i="8"/>
  <c r="Y21" i="5"/>
  <c r="R10" i="5"/>
  <c r="Z17" i="7"/>
  <c r="AU56" i="12"/>
  <c r="AU55" i="12"/>
  <c r="AP57" i="12"/>
  <c r="AU67" i="12"/>
  <c r="AU81" i="12" s="1"/>
  <c r="AG17" i="7"/>
  <c r="AI57" i="12"/>
  <c r="AI17" i="7"/>
  <c r="AJ17" i="7" s="1"/>
  <c r="AK17" i="7" s="1"/>
  <c r="Y27" i="12"/>
  <c r="AB27" i="12" s="1"/>
  <c r="U30" i="11"/>
  <c r="V30" i="11" s="1"/>
  <c r="W30" i="11" s="1"/>
  <c r="Y9" i="8"/>
  <c r="Z9" i="8" s="1"/>
  <c r="S9" i="8"/>
  <c r="U9" i="8"/>
  <c r="AG11" i="9"/>
  <c r="AB57" i="8"/>
  <c r="Y22" i="8"/>
  <c r="AI11" i="9"/>
  <c r="AJ11" i="9" s="1"/>
  <c r="AK11" i="9" s="1"/>
  <c r="N9" i="5"/>
  <c r="O9" i="5" s="1"/>
  <c r="P9" i="5" s="1"/>
  <c r="S22" i="8"/>
  <c r="Z11" i="9"/>
  <c r="Z22" i="5"/>
  <c r="R9" i="5"/>
  <c r="R8" i="7"/>
  <c r="AB11" i="9"/>
  <c r="AC11" i="9" s="1"/>
  <c r="AD11" i="9" s="1"/>
  <c r="AU56" i="11"/>
  <c r="S19" i="8"/>
  <c r="L8" i="7"/>
  <c r="U57" i="5"/>
  <c r="Y19" i="8"/>
  <c r="AI57" i="8"/>
  <c r="S23" i="7"/>
  <c r="U32" i="5"/>
  <c r="V32" i="5" s="1"/>
  <c r="W32" i="5" s="1"/>
  <c r="Z32" i="5"/>
  <c r="N57" i="10"/>
  <c r="Y30" i="11"/>
  <c r="S21" i="5"/>
  <c r="N57" i="9"/>
  <c r="AB57" i="10"/>
  <c r="AB57" i="11"/>
  <c r="AB57" i="5"/>
  <c r="S25" i="5"/>
  <c r="AU56" i="10"/>
  <c r="N9" i="8"/>
  <c r="O9" i="8" s="1"/>
  <c r="P9" i="8" s="1"/>
  <c r="L9" i="8"/>
  <c r="N10" i="10"/>
  <c r="N13" i="10" s="1"/>
  <c r="AB32" i="5"/>
  <c r="AC32" i="5" s="1"/>
  <c r="AD32" i="5" s="1"/>
  <c r="R10" i="10"/>
  <c r="AU56" i="9"/>
  <c r="AB57" i="9"/>
  <c r="AI57" i="10"/>
  <c r="AU56" i="7"/>
  <c r="AU67" i="8"/>
  <c r="AU81" i="8" s="1"/>
  <c r="AI57" i="9"/>
  <c r="S19" i="9"/>
  <c r="R7" i="10"/>
  <c r="Y7" i="10" s="1"/>
  <c r="AU67" i="11"/>
  <c r="AU81" i="11" s="1"/>
  <c r="AU55" i="10"/>
  <c r="AP57" i="10"/>
  <c r="AU67" i="7"/>
  <c r="AU81" i="7" s="1"/>
  <c r="U19" i="9"/>
  <c r="V19" i="9" s="1"/>
  <c r="W19" i="9" s="1"/>
  <c r="N57" i="7"/>
  <c r="AU67" i="10"/>
  <c r="AU81" i="10" s="1"/>
  <c r="AU56" i="5"/>
  <c r="Y22" i="11"/>
  <c r="Z22" i="11" s="1"/>
  <c r="AF34" i="10"/>
  <c r="AM34" i="10" s="1"/>
  <c r="U57" i="7"/>
  <c r="AU55" i="9"/>
  <c r="AP57" i="9"/>
  <c r="AU55" i="5"/>
  <c r="AP57" i="5"/>
  <c r="AU55" i="11"/>
  <c r="AP57" i="11"/>
  <c r="AU55" i="7"/>
  <c r="AP57" i="7"/>
  <c r="S22" i="11"/>
  <c r="Z34" i="10"/>
  <c r="AU67" i="9"/>
  <c r="AU81" i="9" s="1"/>
  <c r="U57" i="8"/>
  <c r="AU67" i="5"/>
  <c r="AU81" i="5" s="1"/>
  <c r="U57" i="11"/>
  <c r="AB57" i="7"/>
  <c r="AF29" i="9"/>
  <c r="AM29" i="9" s="1"/>
  <c r="AG7" i="9"/>
  <c r="Y18" i="5"/>
  <c r="AP81" i="11"/>
  <c r="AI57" i="7"/>
  <c r="AU56" i="8"/>
  <c r="Z7" i="9"/>
  <c r="Z29" i="9"/>
  <c r="N57" i="5"/>
  <c r="AI57" i="11"/>
  <c r="AP57" i="8"/>
  <c r="AU55" i="8"/>
  <c r="AF19" i="11"/>
  <c r="AB20" i="12"/>
  <c r="AC20" i="12" s="1"/>
  <c r="AD20" i="12" s="1"/>
  <c r="S27" i="12"/>
  <c r="U20" i="12"/>
  <c r="V20" i="12" s="1"/>
  <c r="W20" i="12" s="1"/>
  <c r="S26" i="11"/>
  <c r="U26" i="11"/>
  <c r="S29" i="9"/>
  <c r="S26" i="8"/>
  <c r="S25" i="10"/>
  <c r="U28" i="11"/>
  <c r="V28" i="11" s="1"/>
  <c r="W28" i="11" s="1"/>
  <c r="U26" i="8"/>
  <c r="V26" i="8" s="1"/>
  <c r="W26" i="8" s="1"/>
  <c r="U25" i="10"/>
  <c r="V25" i="10" s="1"/>
  <c r="W25" i="10" s="1"/>
  <c r="AB28" i="11"/>
  <c r="AC28" i="11" s="1"/>
  <c r="AD28" i="11" s="1"/>
  <c r="S28" i="11"/>
  <c r="Z26" i="8"/>
  <c r="AB26" i="8"/>
  <c r="AC26" i="8" s="1"/>
  <c r="AD26" i="8" s="1"/>
  <c r="Z25" i="10"/>
  <c r="AF28" i="11"/>
  <c r="AI28" i="11" s="1"/>
  <c r="U26" i="5"/>
  <c r="V26" i="5" s="1"/>
  <c r="W26" i="5" s="1"/>
  <c r="AF25" i="10"/>
  <c r="AG25" i="10" s="1"/>
  <c r="Y26" i="5"/>
  <c r="AB26" i="5" s="1"/>
  <c r="AC26" i="5" s="1"/>
  <c r="AD26" i="5" s="1"/>
  <c r="Y32" i="7"/>
  <c r="AB32" i="7" s="1"/>
  <c r="AC32" i="7" s="1"/>
  <c r="AD32" i="7" s="1"/>
  <c r="Y34" i="12"/>
  <c r="L12" i="12"/>
  <c r="AF9" i="8"/>
  <c r="AB9" i="8"/>
  <c r="AC9" i="8" s="1"/>
  <c r="AD9" i="8" s="1"/>
  <c r="Z23" i="8"/>
  <c r="N12" i="12"/>
  <c r="O12" i="12" s="1"/>
  <c r="P12" i="12" s="1"/>
  <c r="R9" i="9"/>
  <c r="N9" i="9"/>
  <c r="O9" i="9" s="1"/>
  <c r="P9" i="9" s="1"/>
  <c r="L9" i="9"/>
  <c r="U25" i="12"/>
  <c r="V25" i="12" s="1"/>
  <c r="W25" i="12" s="1"/>
  <c r="Y25" i="12"/>
  <c r="AB23" i="8"/>
  <c r="AC23" i="8" s="1"/>
  <c r="AD23" i="8" s="1"/>
  <c r="S24" i="7"/>
  <c r="Y24" i="7"/>
  <c r="U24" i="7"/>
  <c r="V24" i="7" s="1"/>
  <c r="W24" i="7" s="1"/>
  <c r="AG23" i="8"/>
  <c r="AI23" i="8"/>
  <c r="AJ23" i="8" s="1"/>
  <c r="AK23" i="8" s="1"/>
  <c r="Y28" i="9"/>
  <c r="AB28" i="9" s="1"/>
  <c r="AC28" i="9" s="1"/>
  <c r="AD28" i="9" s="1"/>
  <c r="S10" i="5"/>
  <c r="U29" i="9"/>
  <c r="V29" i="9" s="1"/>
  <c r="W29" i="9" s="1"/>
  <c r="S25" i="12"/>
  <c r="R12" i="8"/>
  <c r="L12" i="8"/>
  <c r="U27" i="8"/>
  <c r="V27" i="8" s="1"/>
  <c r="W27" i="8" s="1"/>
  <c r="Y27" i="8"/>
  <c r="U28" i="9"/>
  <c r="V28" i="9" s="1"/>
  <c r="W28" i="9" s="1"/>
  <c r="AN17" i="7"/>
  <c r="AP17" i="7"/>
  <c r="AQ17" i="7" s="1"/>
  <c r="AR17" i="7" s="1"/>
  <c r="AB34" i="8"/>
  <c r="AC34" i="8" s="1"/>
  <c r="AD34" i="8" s="1"/>
  <c r="Z34" i="8"/>
  <c r="Y21" i="12"/>
  <c r="U21" i="12"/>
  <c r="V21" i="12" s="1"/>
  <c r="W21" i="12" s="1"/>
  <c r="S21" i="12"/>
  <c r="Z35" i="12"/>
  <c r="AG35" i="12"/>
  <c r="AF20" i="12"/>
  <c r="AI20" i="12" s="1"/>
  <c r="AJ20" i="12" s="1"/>
  <c r="AK20" i="12" s="1"/>
  <c r="AB35" i="12"/>
  <c r="AC35" i="12" s="1"/>
  <c r="AD35" i="12" s="1"/>
  <c r="AI35" i="12"/>
  <c r="AJ35" i="12" s="1"/>
  <c r="AK35" i="12" s="1"/>
  <c r="U30" i="5"/>
  <c r="V30" i="5" s="1"/>
  <c r="W30" i="5" s="1"/>
  <c r="S30" i="5"/>
  <c r="U25" i="5"/>
  <c r="V25" i="5" s="1"/>
  <c r="W25" i="5" s="1"/>
  <c r="S28" i="7"/>
  <c r="Y28" i="7"/>
  <c r="U28" i="7"/>
  <c r="V28" i="7" s="1"/>
  <c r="W28" i="7" s="1"/>
  <c r="S25" i="9"/>
  <c r="Y25" i="9"/>
  <c r="U25" i="9"/>
  <c r="V25" i="9" s="1"/>
  <c r="W25" i="9" s="1"/>
  <c r="AB29" i="8"/>
  <c r="AC29" i="8" s="1"/>
  <c r="AD29" i="8" s="1"/>
  <c r="AF29" i="8"/>
  <c r="AB25" i="5"/>
  <c r="AC25" i="5" s="1"/>
  <c r="AD25" i="5" s="1"/>
  <c r="U29" i="12"/>
  <c r="V29" i="12" s="1"/>
  <c r="W29" i="12" s="1"/>
  <c r="Y29" i="12"/>
  <c r="S29" i="12"/>
  <c r="S32" i="7"/>
  <c r="Y30" i="5"/>
  <c r="Z30" i="5" s="1"/>
  <c r="O23" i="7"/>
  <c r="P23" i="7" s="1"/>
  <c r="O24" i="8"/>
  <c r="P24" i="8" s="1"/>
  <c r="Z25" i="8"/>
  <c r="AF25" i="8"/>
  <c r="AB25" i="8"/>
  <c r="AC25" i="8" s="1"/>
  <c r="AD25" i="8" s="1"/>
  <c r="O24" i="9"/>
  <c r="P24" i="9" s="1"/>
  <c r="V19" i="10"/>
  <c r="W19" i="10" s="1"/>
  <c r="AP17" i="12"/>
  <c r="AN17" i="12"/>
  <c r="S35" i="5"/>
  <c r="Y35" i="5"/>
  <c r="U35" i="5"/>
  <c r="O20" i="5"/>
  <c r="P20" i="5" s="1"/>
  <c r="O16" i="5"/>
  <c r="U11" i="7"/>
  <c r="V11" i="7" s="1"/>
  <c r="W11" i="7" s="1"/>
  <c r="S11" i="7"/>
  <c r="Y11" i="7"/>
  <c r="O16" i="8"/>
  <c r="O28" i="10"/>
  <c r="P28" i="10" s="1"/>
  <c r="AF20" i="9"/>
  <c r="AB20" i="9"/>
  <c r="AC20" i="9" s="1"/>
  <c r="AD20" i="9" s="1"/>
  <c r="Z20" i="9"/>
  <c r="AF18" i="11"/>
  <c r="AB18" i="11"/>
  <c r="AC18" i="11" s="1"/>
  <c r="AD18" i="11" s="1"/>
  <c r="Z18" i="11"/>
  <c r="AF30" i="11"/>
  <c r="AB30" i="11"/>
  <c r="Z30" i="11"/>
  <c r="O29" i="11"/>
  <c r="P29" i="11" s="1"/>
  <c r="Y25" i="11"/>
  <c r="U25" i="11"/>
  <c r="V25" i="11" s="1"/>
  <c r="W25" i="11" s="1"/>
  <c r="S25" i="11"/>
  <c r="AB31" i="12"/>
  <c r="Z31" i="12"/>
  <c r="AF31" i="12"/>
  <c r="AI11" i="12"/>
  <c r="AJ11" i="12" s="1"/>
  <c r="AK11" i="12" s="1"/>
  <c r="AM11" i="12"/>
  <c r="AG11" i="12"/>
  <c r="O9" i="10"/>
  <c r="P9" i="10" s="1"/>
  <c r="O19" i="5"/>
  <c r="P19" i="5" s="1"/>
  <c r="U34" i="5"/>
  <c r="S34" i="5"/>
  <c r="Y34" i="5"/>
  <c r="AI24" i="12"/>
  <c r="AJ24" i="12" s="1"/>
  <c r="AK24" i="12" s="1"/>
  <c r="AM24" i="12"/>
  <c r="AG24" i="12"/>
  <c r="AF17" i="5"/>
  <c r="AB17" i="5"/>
  <c r="AC17" i="5" s="1"/>
  <c r="AD17" i="5" s="1"/>
  <c r="Z17" i="5"/>
  <c r="O7" i="5"/>
  <c r="U10" i="12"/>
  <c r="V10" i="12" s="1"/>
  <c r="W10" i="12" s="1"/>
  <c r="Y10" i="12"/>
  <c r="S10" i="12"/>
  <c r="AF31" i="7"/>
  <c r="AB31" i="7"/>
  <c r="Z31" i="7"/>
  <c r="Z25" i="7"/>
  <c r="AF25" i="7"/>
  <c r="AB25" i="7"/>
  <c r="AC25" i="7" s="1"/>
  <c r="AD25" i="7" s="1"/>
  <c r="U9" i="7"/>
  <c r="V9" i="7" s="1"/>
  <c r="W9" i="7" s="1"/>
  <c r="S9" i="7"/>
  <c r="Y9" i="7"/>
  <c r="N11" i="8"/>
  <c r="R11" i="8"/>
  <c r="L11" i="8"/>
  <c r="U18" i="8"/>
  <c r="V18" i="8" s="1"/>
  <c r="W18" i="8" s="1"/>
  <c r="S18" i="8"/>
  <c r="Y18" i="8"/>
  <c r="O7" i="7"/>
  <c r="N13" i="7"/>
  <c r="S16" i="8"/>
  <c r="Y16" i="8"/>
  <c r="U16" i="8"/>
  <c r="O18" i="8"/>
  <c r="P18" i="8" s="1"/>
  <c r="Y31" i="9"/>
  <c r="U31" i="9"/>
  <c r="S31" i="9"/>
  <c r="O16" i="9"/>
  <c r="AB21" i="9"/>
  <c r="AC21" i="9" s="1"/>
  <c r="AD21" i="9" s="1"/>
  <c r="Z21" i="9"/>
  <c r="AF21" i="9"/>
  <c r="O20" i="9"/>
  <c r="P20" i="9" s="1"/>
  <c r="AB34" i="9"/>
  <c r="AC34" i="9" s="1"/>
  <c r="AD34" i="9" s="1"/>
  <c r="AF34" i="9"/>
  <c r="Z34" i="9"/>
  <c r="O10" i="9"/>
  <c r="P10" i="9" s="1"/>
  <c r="O27" i="9"/>
  <c r="P27" i="9" s="1"/>
  <c r="S26" i="10"/>
  <c r="Y26" i="10"/>
  <c r="U26" i="10"/>
  <c r="AF16" i="9"/>
  <c r="Z16" i="9"/>
  <c r="AB16" i="9"/>
  <c r="Z27" i="10"/>
  <c r="AB27" i="10"/>
  <c r="AC27" i="10" s="1"/>
  <c r="AD27" i="10" s="1"/>
  <c r="AF27" i="10"/>
  <c r="O8" i="10"/>
  <c r="P8" i="10" s="1"/>
  <c r="O24" i="10"/>
  <c r="P24" i="10" s="1"/>
  <c r="Y11" i="10"/>
  <c r="S11" i="10"/>
  <c r="U11" i="10"/>
  <c r="V11" i="10" s="1"/>
  <c r="W11" i="10" s="1"/>
  <c r="O8" i="9"/>
  <c r="P8" i="9" s="1"/>
  <c r="Y17" i="11"/>
  <c r="U17" i="11"/>
  <c r="V17" i="11" s="1"/>
  <c r="W17" i="11" s="1"/>
  <c r="S17" i="11"/>
  <c r="AF26" i="11"/>
  <c r="AB26" i="11"/>
  <c r="AC26" i="11" s="1"/>
  <c r="AD26" i="11" s="1"/>
  <c r="Z26" i="11"/>
  <c r="U26" i="12"/>
  <c r="Y26" i="12"/>
  <c r="S26" i="12"/>
  <c r="O12" i="11"/>
  <c r="P12" i="11" s="1"/>
  <c r="AB19" i="12"/>
  <c r="AF19" i="12"/>
  <c r="Z19" i="12"/>
  <c r="O8" i="11"/>
  <c r="P8" i="11" s="1"/>
  <c r="AB23" i="11"/>
  <c r="AC23" i="11" s="1"/>
  <c r="AD23" i="11" s="1"/>
  <c r="Z23" i="11"/>
  <c r="AF23" i="11"/>
  <c r="Z20" i="11"/>
  <c r="AF20" i="11"/>
  <c r="AB20" i="11"/>
  <c r="AC20" i="11" s="1"/>
  <c r="AD20" i="11" s="1"/>
  <c r="O9" i="12"/>
  <c r="P9" i="12" s="1"/>
  <c r="V16" i="12"/>
  <c r="Y12" i="9"/>
  <c r="U12" i="9"/>
  <c r="V12" i="9" s="1"/>
  <c r="W12" i="9" s="1"/>
  <c r="S12" i="9"/>
  <c r="AF34" i="12"/>
  <c r="AB34" i="12"/>
  <c r="AC34" i="12" s="1"/>
  <c r="AD34" i="12" s="1"/>
  <c r="Z34" i="12"/>
  <c r="U7" i="5"/>
  <c r="S7" i="5"/>
  <c r="Y7" i="5"/>
  <c r="Y24" i="5"/>
  <c r="U24" i="5"/>
  <c r="V24" i="5" s="1"/>
  <c r="W24" i="5" s="1"/>
  <c r="S24" i="5"/>
  <c r="Z34" i="7"/>
  <c r="AF34" i="7"/>
  <c r="AB34" i="7"/>
  <c r="AC34" i="7" s="1"/>
  <c r="AD34" i="7" s="1"/>
  <c r="V16" i="7"/>
  <c r="O11" i="11"/>
  <c r="P11" i="11" s="1"/>
  <c r="O10" i="12"/>
  <c r="P10" i="12" s="1"/>
  <c r="O32" i="10"/>
  <c r="P32" i="10" s="1"/>
  <c r="V21" i="9"/>
  <c r="W21" i="9" s="1"/>
  <c r="V18" i="11"/>
  <c r="W18" i="11" s="1"/>
  <c r="O25" i="11"/>
  <c r="P25" i="11" s="1"/>
  <c r="AB27" i="11"/>
  <c r="AC27" i="11" s="1"/>
  <c r="AD27" i="11" s="1"/>
  <c r="Z27" i="11"/>
  <c r="AF27" i="11"/>
  <c r="AF21" i="5"/>
  <c r="AB21" i="5"/>
  <c r="AC21" i="5" s="1"/>
  <c r="AD21" i="5" s="1"/>
  <c r="Z21" i="5"/>
  <c r="AB20" i="7"/>
  <c r="AC20" i="7" s="1"/>
  <c r="AD20" i="7" s="1"/>
  <c r="AF20" i="7"/>
  <c r="Z20" i="7"/>
  <c r="AB10" i="8"/>
  <c r="AF10" i="8"/>
  <c r="Z10" i="8"/>
  <c r="O11" i="9"/>
  <c r="P11" i="9" s="1"/>
  <c r="AP22" i="9"/>
  <c r="AQ22" i="9" s="1"/>
  <c r="AR22" i="9" s="1"/>
  <c r="AN22" i="9"/>
  <c r="U22" i="10"/>
  <c r="Y22" i="10"/>
  <c r="S22" i="10"/>
  <c r="U18" i="10"/>
  <c r="V18" i="10" s="1"/>
  <c r="W18" i="10" s="1"/>
  <c r="Y18" i="10"/>
  <c r="S18" i="10"/>
  <c r="O35" i="10"/>
  <c r="P35" i="10" s="1"/>
  <c r="AB8" i="10"/>
  <c r="AC8" i="10" s="1"/>
  <c r="AD8" i="10" s="1"/>
  <c r="Z8" i="10"/>
  <c r="AF8" i="10"/>
  <c r="U34" i="11"/>
  <c r="S34" i="11"/>
  <c r="Y34" i="11"/>
  <c r="S20" i="10"/>
  <c r="U20" i="10"/>
  <c r="Y20" i="10"/>
  <c r="O17" i="11"/>
  <c r="P17" i="11" s="1"/>
  <c r="V26" i="11"/>
  <c r="W26" i="11" s="1"/>
  <c r="O10" i="11"/>
  <c r="P10" i="11" s="1"/>
  <c r="U18" i="12"/>
  <c r="Y18" i="12"/>
  <c r="S18" i="12"/>
  <c r="S10" i="11"/>
  <c r="Y10" i="11"/>
  <c r="U10" i="11"/>
  <c r="V10" i="11" s="1"/>
  <c r="W10" i="11" s="1"/>
  <c r="S8" i="11"/>
  <c r="Y8" i="11"/>
  <c r="U8" i="11"/>
  <c r="V8" i="11" s="1"/>
  <c r="W8" i="11" s="1"/>
  <c r="U9" i="11"/>
  <c r="V9" i="11" s="1"/>
  <c r="W9" i="11" s="1"/>
  <c r="Y9" i="11"/>
  <c r="S9" i="11"/>
  <c r="S12" i="11"/>
  <c r="Y12" i="11"/>
  <c r="U12" i="11"/>
  <c r="V12" i="11" s="1"/>
  <c r="W12" i="11" s="1"/>
  <c r="O27" i="5"/>
  <c r="P27" i="5" s="1"/>
  <c r="O12" i="9"/>
  <c r="P12" i="9" s="1"/>
  <c r="V34" i="12"/>
  <c r="W34" i="12" s="1"/>
  <c r="P16" i="12"/>
  <c r="Y12" i="5"/>
  <c r="S12" i="5"/>
  <c r="U12" i="5"/>
  <c r="O24" i="5"/>
  <c r="P24" i="5" s="1"/>
  <c r="U19" i="7"/>
  <c r="Y19" i="7"/>
  <c r="S19" i="7"/>
  <c r="AB35" i="11"/>
  <c r="AC35" i="11" s="1"/>
  <c r="AD35" i="11" s="1"/>
  <c r="AF35" i="11"/>
  <c r="Z35" i="11"/>
  <c r="O23" i="5"/>
  <c r="P23" i="5" s="1"/>
  <c r="Y8" i="5"/>
  <c r="S8" i="5"/>
  <c r="U8" i="5"/>
  <c r="Y21" i="8"/>
  <c r="U21" i="8"/>
  <c r="V21" i="8" s="1"/>
  <c r="W21" i="8" s="1"/>
  <c r="S21" i="8"/>
  <c r="O12" i="8"/>
  <c r="P12" i="8" s="1"/>
  <c r="V22" i="8"/>
  <c r="W22" i="8" s="1"/>
  <c r="P16" i="7"/>
  <c r="S32" i="9"/>
  <c r="U32" i="9"/>
  <c r="Y32" i="9"/>
  <c r="Z17" i="8"/>
  <c r="AF17" i="8"/>
  <c r="AB17" i="8"/>
  <c r="AC17" i="8" s="1"/>
  <c r="AD17" i="8" s="1"/>
  <c r="AM17" i="9"/>
  <c r="AI17" i="9"/>
  <c r="AJ17" i="9" s="1"/>
  <c r="AK17" i="9" s="1"/>
  <c r="AG17" i="9"/>
  <c r="V16" i="9"/>
  <c r="O11" i="10"/>
  <c r="P11" i="10" s="1"/>
  <c r="U22" i="12"/>
  <c r="Y22" i="12"/>
  <c r="S22" i="12"/>
  <c r="O7" i="10"/>
  <c r="Z32" i="7"/>
  <c r="AF32" i="7"/>
  <c r="Y12" i="7"/>
  <c r="U12" i="7"/>
  <c r="V12" i="7" s="1"/>
  <c r="W12" i="7" s="1"/>
  <c r="S12" i="7"/>
  <c r="S7" i="8"/>
  <c r="Y7" i="8"/>
  <c r="U7" i="8"/>
  <c r="Y32" i="10"/>
  <c r="U32" i="10"/>
  <c r="V32" i="10" s="1"/>
  <c r="W32" i="10" s="1"/>
  <c r="S32" i="10"/>
  <c r="Z19" i="9"/>
  <c r="AB19" i="9"/>
  <c r="AF19" i="9"/>
  <c r="S16" i="10"/>
  <c r="U16" i="10"/>
  <c r="Y16" i="10"/>
  <c r="U35" i="10"/>
  <c r="V35" i="10" s="1"/>
  <c r="W35" i="10" s="1"/>
  <c r="Y35" i="10"/>
  <c r="S35" i="10"/>
  <c r="Z21" i="10"/>
  <c r="AF21" i="10"/>
  <c r="AB21" i="10"/>
  <c r="AC21" i="10" s="1"/>
  <c r="AD21" i="10" s="1"/>
  <c r="O24" i="11"/>
  <c r="P24" i="11" s="1"/>
  <c r="AF10" i="9"/>
  <c r="AB10" i="9"/>
  <c r="AC10" i="9" s="1"/>
  <c r="AD10" i="9" s="1"/>
  <c r="Z10" i="9"/>
  <c r="O31" i="11"/>
  <c r="P31" i="11" s="1"/>
  <c r="O35" i="12"/>
  <c r="P35" i="12" s="1"/>
  <c r="O35" i="11"/>
  <c r="P35" i="11" s="1"/>
  <c r="Y21" i="11"/>
  <c r="U21" i="11"/>
  <c r="V21" i="11" s="1"/>
  <c r="W21" i="11" s="1"/>
  <c r="S21" i="11"/>
  <c r="N7" i="11"/>
  <c r="L7" i="11"/>
  <c r="R7" i="11"/>
  <c r="Y32" i="12"/>
  <c r="S32" i="12"/>
  <c r="U32" i="12"/>
  <c r="V32" i="12" s="1"/>
  <c r="W32" i="12" s="1"/>
  <c r="AC16" i="12"/>
  <c r="O29" i="10"/>
  <c r="P29" i="10" s="1"/>
  <c r="Y27" i="5"/>
  <c r="U27" i="5"/>
  <c r="V27" i="5" s="1"/>
  <c r="W27" i="5" s="1"/>
  <c r="S27" i="5"/>
  <c r="O31" i="5"/>
  <c r="P31" i="5" s="1"/>
  <c r="AI28" i="12"/>
  <c r="AJ28" i="12" s="1"/>
  <c r="AK28" i="12" s="1"/>
  <c r="AG28" i="12"/>
  <c r="AM28" i="12"/>
  <c r="AG20" i="12"/>
  <c r="AM22" i="5"/>
  <c r="AI22" i="5"/>
  <c r="AG22" i="5"/>
  <c r="V21" i="5"/>
  <c r="W21" i="5" s="1"/>
  <c r="O11" i="5"/>
  <c r="P11" i="5" s="1"/>
  <c r="Z19" i="5"/>
  <c r="AB19" i="5"/>
  <c r="AC19" i="5" s="1"/>
  <c r="AD19" i="5" s="1"/>
  <c r="AF19" i="5"/>
  <c r="O11" i="7"/>
  <c r="P11" i="7" s="1"/>
  <c r="S20" i="8"/>
  <c r="Y20" i="8"/>
  <c r="U20" i="8"/>
  <c r="V20" i="8" s="1"/>
  <c r="W20" i="8" s="1"/>
  <c r="O34" i="9"/>
  <c r="P34" i="9" s="1"/>
  <c r="AF30" i="9"/>
  <c r="Z30" i="9"/>
  <c r="AB30" i="9"/>
  <c r="AJ7" i="9"/>
  <c r="S28" i="10"/>
  <c r="Y28" i="10"/>
  <c r="U28" i="10"/>
  <c r="V28" i="10" s="1"/>
  <c r="W28" i="10" s="1"/>
  <c r="Y8" i="9"/>
  <c r="U8" i="9"/>
  <c r="V8" i="9" s="1"/>
  <c r="W8" i="9" s="1"/>
  <c r="S8" i="9"/>
  <c r="AI32" i="5"/>
  <c r="AJ32" i="5" s="1"/>
  <c r="AK32" i="5" s="1"/>
  <c r="AM32" i="5"/>
  <c r="AG32" i="5"/>
  <c r="O32" i="7"/>
  <c r="P32" i="7" s="1"/>
  <c r="Z16" i="7"/>
  <c r="AF16" i="7"/>
  <c r="AB16" i="7"/>
  <c r="AP7" i="9"/>
  <c r="AN7" i="9"/>
  <c r="S24" i="10"/>
  <c r="Y24" i="10"/>
  <c r="U24" i="10"/>
  <c r="V24" i="10" s="1"/>
  <c r="W24" i="10" s="1"/>
  <c r="O23" i="11"/>
  <c r="P23" i="11" s="1"/>
  <c r="U30" i="12"/>
  <c r="S30" i="12"/>
  <c r="Y30" i="12"/>
  <c r="U35" i="7"/>
  <c r="S35" i="7"/>
  <c r="Y35" i="7"/>
  <c r="AF23" i="7"/>
  <c r="AB23" i="7"/>
  <c r="AC23" i="7" s="1"/>
  <c r="AD23" i="7" s="1"/>
  <c r="Z23" i="7"/>
  <c r="Y31" i="8"/>
  <c r="S31" i="8"/>
  <c r="U31" i="8"/>
  <c r="Y27" i="9"/>
  <c r="U27" i="9"/>
  <c r="V27" i="9" s="1"/>
  <c r="W27" i="9" s="1"/>
  <c r="S27" i="9"/>
  <c r="AB23" i="10"/>
  <c r="AF23" i="10"/>
  <c r="Z23" i="10"/>
  <c r="O19" i="11"/>
  <c r="P19" i="11" s="1"/>
  <c r="AB31" i="11"/>
  <c r="AC31" i="11" s="1"/>
  <c r="AD31" i="11" s="1"/>
  <c r="Z31" i="11"/>
  <c r="AF31" i="11"/>
  <c r="U7" i="12"/>
  <c r="S7" i="12"/>
  <c r="Y7" i="12"/>
  <c r="S29" i="5"/>
  <c r="U29" i="5"/>
  <c r="Y29" i="5"/>
  <c r="AM34" i="8"/>
  <c r="AI34" i="8"/>
  <c r="AG34" i="8"/>
  <c r="O26" i="7"/>
  <c r="P26" i="7" s="1"/>
  <c r="Y32" i="8"/>
  <c r="U32" i="8"/>
  <c r="V32" i="8" s="1"/>
  <c r="W32" i="8" s="1"/>
  <c r="S32" i="8"/>
  <c r="O28" i="8"/>
  <c r="P28" i="8" s="1"/>
  <c r="Y22" i="7"/>
  <c r="U22" i="7"/>
  <c r="V22" i="7" s="1"/>
  <c r="W22" i="7" s="1"/>
  <c r="S22" i="7"/>
  <c r="O32" i="8"/>
  <c r="P32" i="8" s="1"/>
  <c r="S28" i="8"/>
  <c r="Y28" i="8"/>
  <c r="U28" i="8"/>
  <c r="V28" i="8" s="1"/>
  <c r="W28" i="8" s="1"/>
  <c r="O26" i="9"/>
  <c r="P26" i="9" s="1"/>
  <c r="O21" i="8"/>
  <c r="P21" i="8" s="1"/>
  <c r="V9" i="8"/>
  <c r="W9" i="8" s="1"/>
  <c r="AN23" i="8"/>
  <c r="AP23" i="8"/>
  <c r="O22" i="9"/>
  <c r="P22" i="9" s="1"/>
  <c r="N13" i="8"/>
  <c r="O7" i="8"/>
  <c r="V7" i="9"/>
  <c r="AC7" i="9"/>
  <c r="Y23" i="9"/>
  <c r="S23" i="9"/>
  <c r="U23" i="9"/>
  <c r="V23" i="9" s="1"/>
  <c r="W23" i="9" s="1"/>
  <c r="AP11" i="9"/>
  <c r="AQ11" i="9" s="1"/>
  <c r="AR11" i="9" s="1"/>
  <c r="AN11" i="9"/>
  <c r="O18" i="10"/>
  <c r="P18" i="10" s="1"/>
  <c r="O12" i="10"/>
  <c r="P12" i="10" s="1"/>
  <c r="AB19" i="10"/>
  <c r="AC19" i="10" s="1"/>
  <c r="AD19" i="10" s="1"/>
  <c r="Z19" i="10"/>
  <c r="AF19" i="10"/>
  <c r="O20" i="11"/>
  <c r="P20" i="11" s="1"/>
  <c r="Z35" i="9"/>
  <c r="AF35" i="9"/>
  <c r="AB35" i="9"/>
  <c r="AC35" i="9" s="1"/>
  <c r="AD35" i="9" s="1"/>
  <c r="Z24" i="11"/>
  <c r="AF24" i="11"/>
  <c r="AB24" i="11"/>
  <c r="AC24" i="11" s="1"/>
  <c r="AD24" i="11" s="1"/>
  <c r="O32" i="12"/>
  <c r="P32" i="12" s="1"/>
  <c r="AB23" i="12"/>
  <c r="AF23" i="12"/>
  <c r="Z23" i="12"/>
  <c r="U9" i="12"/>
  <c r="V9" i="12" s="1"/>
  <c r="W9" i="12" s="1"/>
  <c r="S9" i="12"/>
  <c r="Y9" i="12"/>
  <c r="V16" i="11"/>
  <c r="O9" i="11"/>
  <c r="P9" i="11" s="1"/>
  <c r="U29" i="10"/>
  <c r="V29" i="10" s="1"/>
  <c r="W29" i="10" s="1"/>
  <c r="Y29" i="10"/>
  <c r="S29" i="10"/>
  <c r="O7" i="12"/>
  <c r="S31" i="5"/>
  <c r="Y31" i="5"/>
  <c r="U31" i="5"/>
  <c r="V31" i="5" s="1"/>
  <c r="W31" i="5" s="1"/>
  <c r="U11" i="11"/>
  <c r="V11" i="11" s="1"/>
  <c r="W11" i="11" s="1"/>
  <c r="Y11" i="11"/>
  <c r="S11" i="11"/>
  <c r="P16" i="10"/>
  <c r="Y20" i="5"/>
  <c r="U20" i="5"/>
  <c r="V20" i="5" s="1"/>
  <c r="W20" i="5" s="1"/>
  <c r="S20" i="5"/>
  <c r="Y16" i="5"/>
  <c r="U16" i="5"/>
  <c r="S16" i="5"/>
  <c r="O28" i="5"/>
  <c r="P28" i="5" s="1"/>
  <c r="U11" i="5"/>
  <c r="V11" i="5" s="1"/>
  <c r="W11" i="5" s="1"/>
  <c r="S11" i="5"/>
  <c r="Y11" i="5"/>
  <c r="Z23" i="5"/>
  <c r="AB23" i="5"/>
  <c r="AC23" i="5" s="1"/>
  <c r="AD23" i="5" s="1"/>
  <c r="AF23" i="5"/>
  <c r="O8" i="12"/>
  <c r="P8" i="12" s="1"/>
  <c r="Y18" i="7"/>
  <c r="S18" i="7"/>
  <c r="U18" i="7"/>
  <c r="V18" i="7" s="1"/>
  <c r="W18" i="7" s="1"/>
  <c r="O10" i="10"/>
  <c r="P10" i="10" s="1"/>
  <c r="S32" i="11"/>
  <c r="Y32" i="11"/>
  <c r="U32" i="11"/>
  <c r="O18" i="7"/>
  <c r="P18" i="7" s="1"/>
  <c r="O9" i="7"/>
  <c r="P9" i="7" s="1"/>
  <c r="S24" i="8"/>
  <c r="Y24" i="8"/>
  <c r="U24" i="8"/>
  <c r="V24" i="8" s="1"/>
  <c r="W24" i="8" s="1"/>
  <c r="O8" i="7"/>
  <c r="P8" i="7" s="1"/>
  <c r="S10" i="10"/>
  <c r="Y10" i="10"/>
  <c r="U10" i="10"/>
  <c r="V10" i="10" s="1"/>
  <c r="W10" i="10" s="1"/>
  <c r="Z17" i="10"/>
  <c r="AB17" i="10"/>
  <c r="AC17" i="10" s="1"/>
  <c r="AD17" i="10" s="1"/>
  <c r="AF17" i="10"/>
  <c r="Y30" i="7"/>
  <c r="U30" i="7"/>
  <c r="S30" i="7"/>
  <c r="Y26" i="7"/>
  <c r="U26" i="7"/>
  <c r="V26" i="7" s="1"/>
  <c r="W26" i="7" s="1"/>
  <c r="S26" i="7"/>
  <c r="O30" i="8"/>
  <c r="P30" i="8" s="1"/>
  <c r="O12" i="7"/>
  <c r="P12" i="7" s="1"/>
  <c r="O17" i="8"/>
  <c r="P17" i="8" s="1"/>
  <c r="U7" i="7"/>
  <c r="S7" i="7"/>
  <c r="Y7" i="7"/>
  <c r="V21" i="10"/>
  <c r="W21" i="10" s="1"/>
  <c r="V28" i="12"/>
  <c r="W28" i="12" s="1"/>
  <c r="V17" i="5"/>
  <c r="W17" i="5" s="1"/>
  <c r="Z26" i="9"/>
  <c r="AB26" i="9"/>
  <c r="AC26" i="9" s="1"/>
  <c r="AD26" i="9" s="1"/>
  <c r="AF26" i="9"/>
  <c r="AF27" i="7"/>
  <c r="AB27" i="7"/>
  <c r="AC27" i="7" s="1"/>
  <c r="AD27" i="7" s="1"/>
  <c r="Z27" i="7"/>
  <c r="Z21" i="7"/>
  <c r="AF21" i="7"/>
  <c r="AB21" i="7"/>
  <c r="Z29" i="7"/>
  <c r="AF29" i="7"/>
  <c r="AB29" i="7"/>
  <c r="AC29" i="7" s="1"/>
  <c r="AD29" i="7" s="1"/>
  <c r="V20" i="7"/>
  <c r="W20" i="7" s="1"/>
  <c r="V34" i="7"/>
  <c r="W34" i="7" s="1"/>
  <c r="O10" i="7"/>
  <c r="P10" i="7" s="1"/>
  <c r="O22" i="7"/>
  <c r="P22" i="7" s="1"/>
  <c r="AB30" i="8"/>
  <c r="AC30" i="8" s="1"/>
  <c r="AD30" i="8" s="1"/>
  <c r="Z30" i="8"/>
  <c r="AF30" i="8"/>
  <c r="O25" i="8"/>
  <c r="P25" i="8" s="1"/>
  <c r="AG26" i="8"/>
  <c r="AM26" i="8"/>
  <c r="AI26" i="8"/>
  <c r="AJ26" i="8" s="1"/>
  <c r="AK26" i="8" s="1"/>
  <c r="Y8" i="7"/>
  <c r="U8" i="7"/>
  <c r="V8" i="7" s="1"/>
  <c r="W8" i="7" s="1"/>
  <c r="S8" i="7"/>
  <c r="Z35" i="8"/>
  <c r="AF35" i="8"/>
  <c r="AB35" i="8"/>
  <c r="O20" i="8"/>
  <c r="P20" i="8" s="1"/>
  <c r="Y8" i="8"/>
  <c r="U8" i="8"/>
  <c r="S8" i="8"/>
  <c r="AF22" i="8"/>
  <c r="AB22" i="8"/>
  <c r="AC22" i="8" s="1"/>
  <c r="AD22" i="8" s="1"/>
  <c r="Z22" i="8"/>
  <c r="Z10" i="7"/>
  <c r="AF10" i="7"/>
  <c r="AB10" i="7"/>
  <c r="AC10" i="7" s="1"/>
  <c r="AD10" i="7" s="1"/>
  <c r="AB18" i="9"/>
  <c r="Z18" i="9"/>
  <c r="AF18" i="9"/>
  <c r="U24" i="9"/>
  <c r="V24" i="9" s="1"/>
  <c r="W24" i="9" s="1"/>
  <c r="S24" i="9"/>
  <c r="Y24" i="9"/>
  <c r="O7" i="9"/>
  <c r="N13" i="9"/>
  <c r="O23" i="9"/>
  <c r="P23" i="9" s="1"/>
  <c r="O27" i="10"/>
  <c r="P27" i="10" s="1"/>
  <c r="AG29" i="9"/>
  <c r="AB30" i="10"/>
  <c r="AF30" i="10"/>
  <c r="Z30" i="10"/>
  <c r="S12" i="10"/>
  <c r="Y12" i="10"/>
  <c r="U12" i="10"/>
  <c r="V12" i="10" s="1"/>
  <c r="W12" i="10" s="1"/>
  <c r="O16" i="11"/>
  <c r="O27" i="11"/>
  <c r="P27" i="11" s="1"/>
  <c r="Y29" i="11"/>
  <c r="U29" i="11"/>
  <c r="V29" i="11" s="1"/>
  <c r="W29" i="11" s="1"/>
  <c r="S29" i="11"/>
  <c r="O21" i="11"/>
  <c r="P21" i="11" s="1"/>
  <c r="Z31" i="10"/>
  <c r="AF31" i="10"/>
  <c r="AB31" i="10"/>
  <c r="Z16" i="11"/>
  <c r="AB16" i="11"/>
  <c r="AF16" i="11"/>
  <c r="Y9" i="10"/>
  <c r="U9" i="10"/>
  <c r="V9" i="10" s="1"/>
  <c r="W9" i="10" s="1"/>
  <c r="S9" i="10"/>
  <c r="AP35" i="12"/>
  <c r="AQ35" i="12" s="1"/>
  <c r="AR35" i="12" s="1"/>
  <c r="AN35" i="12"/>
  <c r="AM19" i="11"/>
  <c r="AI19" i="11"/>
  <c r="AJ19" i="11" s="1"/>
  <c r="AK19" i="11" s="1"/>
  <c r="AG19" i="11"/>
  <c r="AI16" i="12"/>
  <c r="AM16" i="12"/>
  <c r="AG16" i="12"/>
  <c r="Y28" i="5"/>
  <c r="U28" i="5"/>
  <c r="V28" i="5" s="1"/>
  <c r="W28" i="5" s="1"/>
  <c r="S28" i="5"/>
  <c r="U9" i="5"/>
  <c r="V9" i="5" s="1"/>
  <c r="W9" i="5" s="1"/>
  <c r="S9" i="5"/>
  <c r="Y9" i="5"/>
  <c r="U8" i="12"/>
  <c r="V8" i="12" s="1"/>
  <c r="W8" i="12" s="1"/>
  <c r="Y8" i="12"/>
  <c r="S8" i="12"/>
  <c r="U12" i="12"/>
  <c r="V12" i="12" s="1"/>
  <c r="W12" i="12" s="1"/>
  <c r="S12" i="12"/>
  <c r="Y12" i="12"/>
  <c r="AI25" i="5"/>
  <c r="AG25" i="5"/>
  <c r="AM25" i="5"/>
  <c r="D42" i="6"/>
  <c r="D41" i="6"/>
  <c r="D40" i="6"/>
  <c r="B41" i="6"/>
  <c r="B42" i="6"/>
  <c r="D33" i="3"/>
  <c r="AP91" i="3"/>
  <c r="AI91" i="3"/>
  <c r="AB91" i="3"/>
  <c r="U91" i="3"/>
  <c r="N91" i="3"/>
  <c r="AP80" i="3"/>
  <c r="AP79" i="3"/>
  <c r="AP77" i="3"/>
  <c r="AP76" i="3"/>
  <c r="AP75" i="3"/>
  <c r="AP74" i="3"/>
  <c r="AP72" i="3"/>
  <c r="AP71" i="3"/>
  <c r="AP70" i="3"/>
  <c r="AP69" i="3"/>
  <c r="AP68" i="3"/>
  <c r="AI80" i="3"/>
  <c r="AI79" i="3"/>
  <c r="AI77" i="3"/>
  <c r="AI76" i="3"/>
  <c r="AI75" i="3"/>
  <c r="AI74" i="3"/>
  <c r="AI72" i="3"/>
  <c r="AI71" i="3"/>
  <c r="AI70" i="3"/>
  <c r="AI69" i="3"/>
  <c r="AI68" i="3"/>
  <c r="AB80" i="3"/>
  <c r="AB79" i="3"/>
  <c r="AB77" i="3"/>
  <c r="AB76" i="3"/>
  <c r="AB75" i="3"/>
  <c r="AB74" i="3"/>
  <c r="AB72" i="3"/>
  <c r="AB71" i="3"/>
  <c r="AB70" i="3"/>
  <c r="AB69" i="3"/>
  <c r="AB68" i="3"/>
  <c r="U80" i="3"/>
  <c r="U79" i="3"/>
  <c r="U77" i="3"/>
  <c r="U76" i="3"/>
  <c r="U75" i="3"/>
  <c r="U74" i="3"/>
  <c r="U72" i="3"/>
  <c r="U71" i="3"/>
  <c r="U70" i="3"/>
  <c r="U69" i="3"/>
  <c r="U68" i="3"/>
  <c r="N69" i="3"/>
  <c r="N70" i="3"/>
  <c r="N71" i="3"/>
  <c r="N72" i="3"/>
  <c r="N74" i="3"/>
  <c r="N75" i="3"/>
  <c r="N76" i="3"/>
  <c r="N77" i="3"/>
  <c r="N79" i="3"/>
  <c r="N80" i="3"/>
  <c r="N68" i="3"/>
  <c r="AP63" i="3"/>
  <c r="AP62" i="3"/>
  <c r="AP61" i="3"/>
  <c r="AP60" i="3"/>
  <c r="AI63" i="3"/>
  <c r="AI62" i="3"/>
  <c r="AI61" i="3"/>
  <c r="AI60" i="3"/>
  <c r="AB63" i="3"/>
  <c r="AB62" i="3"/>
  <c r="AB61" i="3"/>
  <c r="AB60" i="3"/>
  <c r="U63" i="3"/>
  <c r="U62" i="3"/>
  <c r="U61" i="3"/>
  <c r="U60" i="3"/>
  <c r="N63" i="3"/>
  <c r="N62" i="3"/>
  <c r="N61" i="3"/>
  <c r="N60" i="3"/>
  <c r="AP51" i="3"/>
  <c r="AP50" i="3"/>
  <c r="AP49" i="3"/>
  <c r="AP48" i="3"/>
  <c r="AP47" i="3"/>
  <c r="AI51" i="3"/>
  <c r="AI50" i="3"/>
  <c r="AI49" i="3"/>
  <c r="AI48" i="3"/>
  <c r="AI47" i="3"/>
  <c r="AB51" i="3"/>
  <c r="AB50" i="3"/>
  <c r="AB49" i="3"/>
  <c r="AB48" i="3"/>
  <c r="AB47" i="3"/>
  <c r="U51" i="3"/>
  <c r="U50" i="3"/>
  <c r="U49" i="3"/>
  <c r="U48" i="3"/>
  <c r="U47" i="3"/>
  <c r="N48" i="3"/>
  <c r="N49" i="3"/>
  <c r="N50" i="3"/>
  <c r="N51" i="3"/>
  <c r="N47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D35" i="3"/>
  <c r="D34" i="3"/>
  <c r="D24" i="3"/>
  <c r="D23" i="3"/>
  <c r="D22" i="3"/>
  <c r="D21" i="3"/>
  <c r="D20" i="3"/>
  <c r="D19" i="3"/>
  <c r="D18" i="3"/>
  <c r="D17" i="3"/>
  <c r="D16" i="3"/>
  <c r="E17" i="3"/>
  <c r="F17" i="3"/>
  <c r="G17" i="3"/>
  <c r="H17" i="3"/>
  <c r="I17" i="3"/>
  <c r="E18" i="3"/>
  <c r="F18" i="3"/>
  <c r="G18" i="3"/>
  <c r="H18" i="3"/>
  <c r="I18" i="3"/>
  <c r="E19" i="3"/>
  <c r="F19" i="3"/>
  <c r="G19" i="3"/>
  <c r="H19" i="3"/>
  <c r="I19" i="3"/>
  <c r="E20" i="3"/>
  <c r="F20" i="3"/>
  <c r="G20" i="3"/>
  <c r="H20" i="3"/>
  <c r="I20" i="3"/>
  <c r="E21" i="3"/>
  <c r="F21" i="3"/>
  <c r="G21" i="3"/>
  <c r="H21" i="3"/>
  <c r="I21" i="3"/>
  <c r="E22" i="3"/>
  <c r="F22" i="3"/>
  <c r="G22" i="3"/>
  <c r="H22" i="3"/>
  <c r="I22" i="3"/>
  <c r="E23" i="3"/>
  <c r="F23" i="3"/>
  <c r="G23" i="3"/>
  <c r="H23" i="3"/>
  <c r="I23" i="3"/>
  <c r="E24" i="3"/>
  <c r="F24" i="3"/>
  <c r="G24" i="3"/>
  <c r="H24" i="3"/>
  <c r="I24" i="3"/>
  <c r="F25" i="3"/>
  <c r="G25" i="3"/>
  <c r="H25" i="3"/>
  <c r="I25" i="3"/>
  <c r="E26" i="3"/>
  <c r="F26" i="3"/>
  <c r="G26" i="3"/>
  <c r="H26" i="3"/>
  <c r="I26" i="3"/>
  <c r="E27" i="3"/>
  <c r="F27" i="3"/>
  <c r="G27" i="3"/>
  <c r="H27" i="3"/>
  <c r="I27" i="3"/>
  <c r="E28" i="3"/>
  <c r="F28" i="3"/>
  <c r="G28" i="3"/>
  <c r="H28" i="3"/>
  <c r="I28" i="3"/>
  <c r="E29" i="3"/>
  <c r="F29" i="3"/>
  <c r="G29" i="3"/>
  <c r="H29" i="3"/>
  <c r="I29" i="3"/>
  <c r="E30" i="3"/>
  <c r="F30" i="3"/>
  <c r="G30" i="3"/>
  <c r="H30" i="3"/>
  <c r="I30" i="3"/>
  <c r="E31" i="3"/>
  <c r="F31" i="3"/>
  <c r="G31" i="3"/>
  <c r="H31" i="3"/>
  <c r="I31" i="3"/>
  <c r="E32" i="3"/>
  <c r="F32" i="3"/>
  <c r="G32" i="3"/>
  <c r="H32" i="3"/>
  <c r="I32" i="3"/>
  <c r="E33" i="3"/>
  <c r="F33" i="3"/>
  <c r="G33" i="3"/>
  <c r="H33" i="3"/>
  <c r="I33" i="3"/>
  <c r="E34" i="3"/>
  <c r="F34" i="3"/>
  <c r="G34" i="3"/>
  <c r="H34" i="3"/>
  <c r="I34" i="3"/>
  <c r="E35" i="3"/>
  <c r="F35" i="3"/>
  <c r="G35" i="3"/>
  <c r="H35" i="3"/>
  <c r="I35" i="3"/>
  <c r="I16" i="3"/>
  <c r="H16" i="3"/>
  <c r="G16" i="3"/>
  <c r="F16" i="3"/>
  <c r="E16" i="3"/>
  <c r="E8" i="3"/>
  <c r="F8" i="3"/>
  <c r="G8" i="3"/>
  <c r="H8" i="3"/>
  <c r="I8" i="3"/>
  <c r="E9" i="3"/>
  <c r="F9" i="3"/>
  <c r="G9" i="3"/>
  <c r="H9" i="3"/>
  <c r="I9" i="3"/>
  <c r="E10" i="3"/>
  <c r="F10" i="3"/>
  <c r="G10" i="3"/>
  <c r="H10" i="3"/>
  <c r="I10" i="3"/>
  <c r="E11" i="3"/>
  <c r="F11" i="3"/>
  <c r="G11" i="3"/>
  <c r="H11" i="3"/>
  <c r="I11" i="3"/>
  <c r="E12" i="3"/>
  <c r="F12" i="3"/>
  <c r="G12" i="3"/>
  <c r="H12" i="3"/>
  <c r="I12" i="3"/>
  <c r="F7" i="3"/>
  <c r="G7" i="3"/>
  <c r="H7" i="3"/>
  <c r="I7" i="3"/>
  <c r="E7" i="3"/>
  <c r="AU57" i="12" l="1"/>
  <c r="AU57" i="7"/>
  <c r="N13" i="12"/>
  <c r="U10" i="5"/>
  <c r="V10" i="5" s="1"/>
  <c r="W10" i="5" s="1"/>
  <c r="Y10" i="5"/>
  <c r="AU17" i="7"/>
  <c r="Z27" i="12"/>
  <c r="AM20" i="12"/>
  <c r="AF27" i="12"/>
  <c r="Z26" i="5"/>
  <c r="AM28" i="11"/>
  <c r="AP28" i="11" s="1"/>
  <c r="AQ28" i="11" s="1"/>
  <c r="AR28" i="11" s="1"/>
  <c r="AI29" i="9"/>
  <c r="AJ29" i="9" s="1"/>
  <c r="AK29" i="9" s="1"/>
  <c r="AU57" i="10"/>
  <c r="AB22" i="11"/>
  <c r="AU57" i="11"/>
  <c r="AF22" i="11"/>
  <c r="AM22" i="11" s="1"/>
  <c r="N13" i="5"/>
  <c r="AU57" i="8"/>
  <c r="AF19" i="8"/>
  <c r="AB19" i="8"/>
  <c r="AC19" i="8" s="1"/>
  <c r="AD19" i="8" s="1"/>
  <c r="Z19" i="8"/>
  <c r="AU57" i="9"/>
  <c r="AF28" i="9"/>
  <c r="AG34" i="10"/>
  <c r="AI34" i="10"/>
  <c r="AU57" i="5"/>
  <c r="U7" i="10"/>
  <c r="V7" i="10" s="1"/>
  <c r="AF18" i="5"/>
  <c r="AB18" i="5"/>
  <c r="AC18" i="5" s="1"/>
  <c r="AD18" i="5" s="1"/>
  <c r="Z18" i="5"/>
  <c r="AG28" i="11"/>
  <c r="S7" i="10"/>
  <c r="Z28" i="9"/>
  <c r="AF26" i="5"/>
  <c r="AI26" i="5" s="1"/>
  <c r="AJ26" i="5" s="1"/>
  <c r="AK26" i="5" s="1"/>
  <c r="AI25" i="10"/>
  <c r="AJ25" i="10" s="1"/>
  <c r="AK25" i="10" s="1"/>
  <c r="AB30" i="5"/>
  <c r="AF30" i="5"/>
  <c r="AM25" i="10"/>
  <c r="AP25" i="10" s="1"/>
  <c r="D33" i="9"/>
  <c r="K33" i="9" s="1"/>
  <c r="D33" i="10"/>
  <c r="K33" i="10" s="1"/>
  <c r="D33" i="5"/>
  <c r="K33" i="5" s="1"/>
  <c r="D33" i="11"/>
  <c r="K33" i="11" s="1"/>
  <c r="D33" i="12"/>
  <c r="K33" i="12" s="1"/>
  <c r="D33" i="7"/>
  <c r="K33" i="7" s="1"/>
  <c r="D33" i="8"/>
  <c r="K33" i="8" s="1"/>
  <c r="AI9" i="8"/>
  <c r="AM9" i="8"/>
  <c r="AG9" i="8"/>
  <c r="Z27" i="8"/>
  <c r="AB27" i="8"/>
  <c r="AC27" i="8" s="1"/>
  <c r="AD27" i="8" s="1"/>
  <c r="AF27" i="8"/>
  <c r="AF25" i="12"/>
  <c r="Z25" i="12"/>
  <c r="AB25" i="12"/>
  <c r="S9" i="9"/>
  <c r="Y9" i="9"/>
  <c r="U9" i="9"/>
  <c r="AT17" i="7"/>
  <c r="U12" i="8"/>
  <c r="V12" i="8" s="1"/>
  <c r="W12" i="8" s="1"/>
  <c r="Y12" i="8"/>
  <c r="S12" i="8"/>
  <c r="AB24" i="7"/>
  <c r="AC24" i="7" s="1"/>
  <c r="AD24" i="7" s="1"/>
  <c r="AF24" i="7"/>
  <c r="Z24" i="7"/>
  <c r="AF21" i="12"/>
  <c r="Z21" i="12"/>
  <c r="AB21" i="12"/>
  <c r="AB25" i="9"/>
  <c r="AC25" i="9" s="1"/>
  <c r="AD25" i="9" s="1"/>
  <c r="Z25" i="9"/>
  <c r="AF25" i="9"/>
  <c r="AF29" i="12"/>
  <c r="Z29" i="12"/>
  <c r="AB29" i="12"/>
  <c r="AC29" i="12" s="1"/>
  <c r="AD29" i="12" s="1"/>
  <c r="AB28" i="7"/>
  <c r="AC28" i="7" s="1"/>
  <c r="AD28" i="7" s="1"/>
  <c r="Z28" i="7"/>
  <c r="AF28" i="7"/>
  <c r="AG29" i="8"/>
  <c r="AI29" i="8"/>
  <c r="AJ29" i="8" s="1"/>
  <c r="AK29" i="8" s="1"/>
  <c r="AM29" i="8"/>
  <c r="AU22" i="9"/>
  <c r="AU11" i="9"/>
  <c r="AU35" i="12"/>
  <c r="AM19" i="10"/>
  <c r="AG19" i="10"/>
  <c r="AI19" i="10"/>
  <c r="AF21" i="11"/>
  <c r="AB21" i="11"/>
  <c r="Z21" i="11"/>
  <c r="Z12" i="7"/>
  <c r="AF12" i="7"/>
  <c r="AB12" i="7"/>
  <c r="AF19" i="7"/>
  <c r="Z19" i="7"/>
  <c r="AB19" i="7"/>
  <c r="AC19" i="7" s="1"/>
  <c r="AD19" i="7" s="1"/>
  <c r="V31" i="9"/>
  <c r="W31" i="9" s="1"/>
  <c r="AN11" i="12"/>
  <c r="AP11" i="12"/>
  <c r="AI35" i="8"/>
  <c r="AJ35" i="8" s="1"/>
  <c r="AK35" i="8" s="1"/>
  <c r="AG35" i="8"/>
  <c r="AM35" i="8"/>
  <c r="AF26" i="7"/>
  <c r="AB26" i="7"/>
  <c r="AC26" i="7" s="1"/>
  <c r="AD26" i="7" s="1"/>
  <c r="Z26" i="7"/>
  <c r="AF29" i="5"/>
  <c r="AB29" i="5"/>
  <c r="AC29" i="5" s="1"/>
  <c r="AD29" i="5" s="1"/>
  <c r="Z29" i="5"/>
  <c r="AB20" i="8"/>
  <c r="AC20" i="8" s="1"/>
  <c r="AD20" i="8" s="1"/>
  <c r="Z20" i="8"/>
  <c r="AF20" i="8"/>
  <c r="AB8" i="11"/>
  <c r="AC8" i="11" s="1"/>
  <c r="AD8" i="11" s="1"/>
  <c r="Z8" i="11"/>
  <c r="AF8" i="11"/>
  <c r="AM20" i="7"/>
  <c r="AG20" i="7"/>
  <c r="AI20" i="7"/>
  <c r="AP25" i="5"/>
  <c r="AQ25" i="5" s="1"/>
  <c r="AR25" i="5" s="1"/>
  <c r="AN25" i="5"/>
  <c r="AP16" i="12"/>
  <c r="AN16" i="12"/>
  <c r="AI16" i="11"/>
  <c r="AG16" i="11"/>
  <c r="AM16" i="11"/>
  <c r="P16" i="11"/>
  <c r="AI18" i="9"/>
  <c r="AJ18" i="9" s="1"/>
  <c r="AK18" i="9" s="1"/>
  <c r="AM18" i="9"/>
  <c r="AG18" i="9"/>
  <c r="AG22" i="8"/>
  <c r="AM22" i="8"/>
  <c r="AI22" i="8"/>
  <c r="AJ22" i="8" s="1"/>
  <c r="AK22" i="8" s="1"/>
  <c r="AI29" i="7"/>
  <c r="AJ29" i="7" s="1"/>
  <c r="AK29" i="7" s="1"/>
  <c r="AG29" i="7"/>
  <c r="AM29" i="7"/>
  <c r="AG26" i="9"/>
  <c r="AM26" i="9"/>
  <c r="AI26" i="9"/>
  <c r="AJ26" i="9" s="1"/>
  <c r="AK26" i="9" s="1"/>
  <c r="AB32" i="11"/>
  <c r="AC32" i="11" s="1"/>
  <c r="AD32" i="11" s="1"/>
  <c r="Z32" i="11"/>
  <c r="AF32" i="11"/>
  <c r="AF20" i="5"/>
  <c r="AB20" i="5"/>
  <c r="AC20" i="5" s="1"/>
  <c r="AD20" i="5" s="1"/>
  <c r="Z20" i="5"/>
  <c r="P7" i="8"/>
  <c r="AB22" i="7"/>
  <c r="AC22" i="7" s="1"/>
  <c r="AD22" i="7" s="1"/>
  <c r="Z22" i="7"/>
  <c r="AF22" i="7"/>
  <c r="V29" i="5"/>
  <c r="W29" i="5" s="1"/>
  <c r="AC16" i="7"/>
  <c r="AK7" i="9"/>
  <c r="Z32" i="12"/>
  <c r="AF32" i="12"/>
  <c r="AB32" i="12"/>
  <c r="AC32" i="12" s="1"/>
  <c r="AD32" i="12" s="1"/>
  <c r="AC22" i="11"/>
  <c r="AD22" i="11" s="1"/>
  <c r="AB7" i="8"/>
  <c r="Z7" i="8"/>
  <c r="AF7" i="8"/>
  <c r="AM32" i="7"/>
  <c r="AI32" i="7"/>
  <c r="AJ32" i="7" s="1"/>
  <c r="AK32" i="7" s="1"/>
  <c r="AG32" i="7"/>
  <c r="AM35" i="11"/>
  <c r="AG35" i="11"/>
  <c r="AI35" i="11"/>
  <c r="AF34" i="11"/>
  <c r="Z34" i="11"/>
  <c r="AB34" i="11"/>
  <c r="AC34" i="11" s="1"/>
  <c r="AD34" i="11" s="1"/>
  <c r="AM34" i="12"/>
  <c r="AI34" i="12"/>
  <c r="AJ34" i="12" s="1"/>
  <c r="AK34" i="12" s="1"/>
  <c r="AG34" i="12"/>
  <c r="AC27" i="12"/>
  <c r="AD27" i="12" s="1"/>
  <c r="AM26" i="11"/>
  <c r="AI26" i="11"/>
  <c r="AJ26" i="11" s="1"/>
  <c r="AK26" i="11" s="1"/>
  <c r="AG26" i="11"/>
  <c r="AF11" i="10"/>
  <c r="AB11" i="10"/>
  <c r="AC11" i="10" s="1"/>
  <c r="AD11" i="10" s="1"/>
  <c r="Z11" i="10"/>
  <c r="O11" i="8"/>
  <c r="P11" i="8" s="1"/>
  <c r="AC31" i="7"/>
  <c r="AD31" i="7" s="1"/>
  <c r="V34" i="5"/>
  <c r="W34" i="5" s="1"/>
  <c r="AI31" i="12"/>
  <c r="AJ31" i="12" s="1"/>
  <c r="AK31" i="12" s="1"/>
  <c r="AM31" i="12"/>
  <c r="AG31" i="12"/>
  <c r="AF25" i="11"/>
  <c r="AB25" i="11"/>
  <c r="Z25" i="11"/>
  <c r="AM18" i="11"/>
  <c r="AI18" i="11"/>
  <c r="AJ18" i="11" s="1"/>
  <c r="AK18" i="11" s="1"/>
  <c r="AG18" i="11"/>
  <c r="AF9" i="10"/>
  <c r="AB9" i="10"/>
  <c r="AC9" i="10" s="1"/>
  <c r="AD9" i="10" s="1"/>
  <c r="Z9" i="10"/>
  <c r="O13" i="5"/>
  <c r="P7" i="5"/>
  <c r="P13" i="5" s="1"/>
  <c r="P16" i="8"/>
  <c r="AB31" i="5"/>
  <c r="AC31" i="5" s="1"/>
  <c r="AD31" i="5" s="1"/>
  <c r="Z31" i="5"/>
  <c r="AF31" i="5"/>
  <c r="AB9" i="5"/>
  <c r="AC9" i="5" s="1"/>
  <c r="AD9" i="5" s="1"/>
  <c r="Z9" i="5"/>
  <c r="AF9" i="5"/>
  <c r="AJ16" i="12"/>
  <c r="AC16" i="11"/>
  <c r="AI28" i="9"/>
  <c r="AJ28" i="9" s="1"/>
  <c r="AK28" i="9" s="1"/>
  <c r="AM28" i="9"/>
  <c r="AG28" i="9"/>
  <c r="V30" i="7"/>
  <c r="W30" i="7" s="1"/>
  <c r="AB18" i="7"/>
  <c r="AC18" i="7" s="1"/>
  <c r="AD18" i="7" s="1"/>
  <c r="Z18" i="7"/>
  <c r="AF18" i="7"/>
  <c r="AI23" i="5"/>
  <c r="AG23" i="5"/>
  <c r="AM23" i="5"/>
  <c r="AM23" i="12"/>
  <c r="AI23" i="12"/>
  <c r="AJ23" i="12" s="1"/>
  <c r="AK23" i="12" s="1"/>
  <c r="AG23" i="12"/>
  <c r="Z23" i="9"/>
  <c r="AF23" i="9"/>
  <c r="AB23" i="9"/>
  <c r="AC23" i="9" s="1"/>
  <c r="AD23" i="9" s="1"/>
  <c r="V31" i="8"/>
  <c r="W31" i="8" s="1"/>
  <c r="AM16" i="7"/>
  <c r="AG16" i="7"/>
  <c r="AI16" i="7"/>
  <c r="AC30" i="9"/>
  <c r="AD30" i="9" s="1"/>
  <c r="AJ28" i="11"/>
  <c r="AK28" i="11" s="1"/>
  <c r="Z27" i="5"/>
  <c r="AF27" i="5"/>
  <c r="AB27" i="5"/>
  <c r="U7" i="11"/>
  <c r="S7" i="11"/>
  <c r="Y7" i="11"/>
  <c r="AI22" i="11"/>
  <c r="AJ22" i="11" s="1"/>
  <c r="AK22" i="11" s="1"/>
  <c r="AG22" i="11"/>
  <c r="Z35" i="10"/>
  <c r="AF35" i="10"/>
  <c r="AB35" i="10"/>
  <c r="Z21" i="8"/>
  <c r="AF21" i="8"/>
  <c r="AB21" i="8"/>
  <c r="AB12" i="11"/>
  <c r="AC12" i="11" s="1"/>
  <c r="AD12" i="11" s="1"/>
  <c r="Z12" i="11"/>
  <c r="AF12" i="11"/>
  <c r="AF18" i="10"/>
  <c r="Z18" i="10"/>
  <c r="AB18" i="10"/>
  <c r="AT11" i="9"/>
  <c r="U13" i="5"/>
  <c r="V7" i="5"/>
  <c r="AI20" i="11"/>
  <c r="AG20" i="11"/>
  <c r="AM20" i="11"/>
  <c r="AM21" i="9"/>
  <c r="AI21" i="9"/>
  <c r="AG21" i="9"/>
  <c r="AB9" i="7"/>
  <c r="Z9" i="7"/>
  <c r="AF9" i="7"/>
  <c r="AM31" i="7"/>
  <c r="AI31" i="7"/>
  <c r="AJ31" i="7" s="1"/>
  <c r="AK31" i="7" s="1"/>
  <c r="AG31" i="7"/>
  <c r="AB11" i="7"/>
  <c r="Z11" i="7"/>
  <c r="AF11" i="7"/>
  <c r="AQ17" i="12"/>
  <c r="AR17" i="12" s="1"/>
  <c r="AU17" i="12" s="1"/>
  <c r="AT17" i="12"/>
  <c r="AI31" i="10"/>
  <c r="AJ31" i="10" s="1"/>
  <c r="AK31" i="10" s="1"/>
  <c r="AG31" i="10"/>
  <c r="AM31" i="10"/>
  <c r="AC35" i="8"/>
  <c r="AD35" i="8" s="1"/>
  <c r="AF32" i="8"/>
  <c r="AB32" i="8"/>
  <c r="Z32" i="8"/>
  <c r="AP32" i="5"/>
  <c r="AN32" i="5"/>
  <c r="AI19" i="9"/>
  <c r="AJ19" i="9" s="1"/>
  <c r="AK19" i="9" s="1"/>
  <c r="AG19" i="9"/>
  <c r="AM19" i="9"/>
  <c r="AB32" i="9"/>
  <c r="AC32" i="9" s="1"/>
  <c r="AD32" i="9" s="1"/>
  <c r="Z32" i="9"/>
  <c r="AF32" i="9"/>
  <c r="Z12" i="5"/>
  <c r="AF12" i="5"/>
  <c r="AB12" i="5"/>
  <c r="AC12" i="5" s="1"/>
  <c r="AD12" i="5" s="1"/>
  <c r="V20" i="10"/>
  <c r="W20" i="10" s="1"/>
  <c r="AI34" i="7"/>
  <c r="AG34" i="7"/>
  <c r="AM34" i="7"/>
  <c r="AB26" i="10"/>
  <c r="AC26" i="10" s="1"/>
  <c r="AD26" i="10" s="1"/>
  <c r="AF26" i="10"/>
  <c r="Z26" i="10"/>
  <c r="AC30" i="10"/>
  <c r="AD30" i="10" s="1"/>
  <c r="AM27" i="7"/>
  <c r="AI27" i="7"/>
  <c r="AJ27" i="7" s="1"/>
  <c r="AK27" i="7" s="1"/>
  <c r="AG27" i="7"/>
  <c r="V32" i="9"/>
  <c r="W32" i="9" s="1"/>
  <c r="Y11" i="8"/>
  <c r="U11" i="8"/>
  <c r="V11" i="8" s="1"/>
  <c r="W11" i="8" s="1"/>
  <c r="S11" i="8"/>
  <c r="AJ25" i="5"/>
  <c r="AK25" i="5" s="1"/>
  <c r="AP29" i="9"/>
  <c r="AQ29" i="9" s="1"/>
  <c r="AR29" i="9" s="1"/>
  <c r="AN29" i="9"/>
  <c r="AC18" i="9"/>
  <c r="AD18" i="9" s="1"/>
  <c r="V8" i="8"/>
  <c r="W8" i="8" s="1"/>
  <c r="AI30" i="8"/>
  <c r="AJ30" i="8" s="1"/>
  <c r="AK30" i="8" s="1"/>
  <c r="AM30" i="8"/>
  <c r="AG30" i="8"/>
  <c r="AC21" i="7"/>
  <c r="AD21" i="7" s="1"/>
  <c r="AF30" i="7"/>
  <c r="AB30" i="7"/>
  <c r="AC30" i="7" s="1"/>
  <c r="AD30" i="7" s="1"/>
  <c r="Z30" i="7"/>
  <c r="P7" i="12"/>
  <c r="P13" i="12" s="1"/>
  <c r="O13" i="12"/>
  <c r="AC23" i="12"/>
  <c r="AD23" i="12" s="1"/>
  <c r="AI35" i="9"/>
  <c r="AJ35" i="9" s="1"/>
  <c r="AK35" i="9" s="1"/>
  <c r="AM35" i="9"/>
  <c r="AG35" i="9"/>
  <c r="AD7" i="9"/>
  <c r="AF7" i="12"/>
  <c r="AB7" i="12"/>
  <c r="Z7" i="12"/>
  <c r="AF35" i="7"/>
  <c r="AB35" i="7"/>
  <c r="AC35" i="7" s="1"/>
  <c r="AD35" i="7" s="1"/>
  <c r="Z35" i="7"/>
  <c r="AP20" i="12"/>
  <c r="AN20" i="12"/>
  <c r="AG10" i="9"/>
  <c r="AI10" i="9"/>
  <c r="AJ10" i="9" s="1"/>
  <c r="AK10" i="9" s="1"/>
  <c r="AM10" i="9"/>
  <c r="AF22" i="12"/>
  <c r="AB22" i="12"/>
  <c r="AC22" i="12" s="1"/>
  <c r="AD22" i="12" s="1"/>
  <c r="Z22" i="12"/>
  <c r="AN17" i="9"/>
  <c r="AP17" i="9"/>
  <c r="AQ17" i="9" s="1"/>
  <c r="AR17" i="9" s="1"/>
  <c r="AU17" i="9" s="1"/>
  <c r="V8" i="5"/>
  <c r="W8" i="5" s="1"/>
  <c r="AT16" i="12"/>
  <c r="AB10" i="11"/>
  <c r="AC10" i="11" s="1"/>
  <c r="AD10" i="11" s="1"/>
  <c r="Z10" i="11"/>
  <c r="AF10" i="11"/>
  <c r="V34" i="11"/>
  <c r="W34" i="11" s="1"/>
  <c r="AF24" i="5"/>
  <c r="AB24" i="5"/>
  <c r="Z24" i="5"/>
  <c r="AC16" i="9"/>
  <c r="V16" i="8"/>
  <c r="AM17" i="5"/>
  <c r="AI17" i="5"/>
  <c r="AG17" i="5"/>
  <c r="AC31" i="12"/>
  <c r="AD31" i="12" s="1"/>
  <c r="P16" i="5"/>
  <c r="AI25" i="8"/>
  <c r="AG25" i="8"/>
  <c r="AM25" i="8"/>
  <c r="AF28" i="5"/>
  <c r="Z28" i="5"/>
  <c r="AB28" i="5"/>
  <c r="AP34" i="8"/>
  <c r="AQ34" i="8" s="1"/>
  <c r="AR34" i="8" s="1"/>
  <c r="AN34" i="8"/>
  <c r="AQ7" i="9"/>
  <c r="AI21" i="10"/>
  <c r="AG21" i="10"/>
  <c r="AM21" i="10"/>
  <c r="V18" i="12"/>
  <c r="W18" i="12" s="1"/>
  <c r="AM23" i="11"/>
  <c r="AI23" i="11"/>
  <c r="AG23" i="11"/>
  <c r="AB10" i="10"/>
  <c r="AC10" i="10" s="1"/>
  <c r="AD10" i="10" s="1"/>
  <c r="AF10" i="10"/>
  <c r="Z10" i="10"/>
  <c r="AI24" i="11"/>
  <c r="AJ24" i="11" s="1"/>
  <c r="AK24" i="11" s="1"/>
  <c r="AG24" i="11"/>
  <c r="AM24" i="11"/>
  <c r="V7" i="8"/>
  <c r="V19" i="7"/>
  <c r="W19" i="7" s="1"/>
  <c r="AB7" i="5"/>
  <c r="AF7" i="5"/>
  <c r="Z7" i="5"/>
  <c r="AM27" i="12"/>
  <c r="AI27" i="12"/>
  <c r="AJ27" i="12" s="1"/>
  <c r="AK27" i="12" s="1"/>
  <c r="AG27" i="12"/>
  <c r="AB31" i="9"/>
  <c r="AC31" i="9" s="1"/>
  <c r="AD31" i="9" s="1"/>
  <c r="AF31" i="9"/>
  <c r="Z31" i="9"/>
  <c r="Z12" i="12"/>
  <c r="AF12" i="12"/>
  <c r="AB12" i="12"/>
  <c r="AB12" i="10"/>
  <c r="AC12" i="10" s="1"/>
  <c r="AD12" i="10" s="1"/>
  <c r="AF12" i="10"/>
  <c r="Z12" i="10"/>
  <c r="O13" i="9"/>
  <c r="P7" i="9"/>
  <c r="P13" i="9" s="1"/>
  <c r="AF8" i="8"/>
  <c r="AB8" i="8"/>
  <c r="AC8" i="8" s="1"/>
  <c r="AD8" i="8" s="1"/>
  <c r="Z8" i="8"/>
  <c r="Z8" i="7"/>
  <c r="AF8" i="7"/>
  <c r="AB8" i="7"/>
  <c r="AC8" i="7" s="1"/>
  <c r="AD8" i="7" s="1"/>
  <c r="AI21" i="7"/>
  <c r="AJ21" i="7" s="1"/>
  <c r="AK21" i="7" s="1"/>
  <c r="AM21" i="7"/>
  <c r="AG21" i="7"/>
  <c r="AI17" i="10"/>
  <c r="AG17" i="10"/>
  <c r="AM17" i="10"/>
  <c r="W16" i="11"/>
  <c r="AT22" i="9"/>
  <c r="AM23" i="10"/>
  <c r="AG23" i="10"/>
  <c r="AI23" i="10"/>
  <c r="AJ23" i="10" s="1"/>
  <c r="AK23" i="10" s="1"/>
  <c r="Z31" i="8"/>
  <c r="AB31" i="8"/>
  <c r="AC31" i="8" s="1"/>
  <c r="AD31" i="8" s="1"/>
  <c r="AF31" i="8"/>
  <c r="AB24" i="10"/>
  <c r="AC24" i="10" s="1"/>
  <c r="AD24" i="10" s="1"/>
  <c r="AF24" i="10"/>
  <c r="Z24" i="10"/>
  <c r="AF8" i="9"/>
  <c r="AB8" i="9"/>
  <c r="Z8" i="9"/>
  <c r="AG30" i="9"/>
  <c r="AM30" i="9"/>
  <c r="AI30" i="9"/>
  <c r="AJ30" i="9" s="1"/>
  <c r="AK30" i="9" s="1"/>
  <c r="AI19" i="5"/>
  <c r="AJ19" i="5" s="1"/>
  <c r="AK19" i="5" s="1"/>
  <c r="AG19" i="5"/>
  <c r="AM19" i="5"/>
  <c r="N13" i="11"/>
  <c r="O7" i="11"/>
  <c r="AB16" i="10"/>
  <c r="Z16" i="10"/>
  <c r="AF16" i="10"/>
  <c r="V22" i="12"/>
  <c r="W22" i="12" s="1"/>
  <c r="AM8" i="10"/>
  <c r="AI8" i="10"/>
  <c r="AJ8" i="10" s="1"/>
  <c r="AK8" i="10" s="1"/>
  <c r="AG8" i="10"/>
  <c r="AM21" i="5"/>
  <c r="AI21" i="5"/>
  <c r="AG21" i="5"/>
  <c r="W16" i="7"/>
  <c r="AF12" i="9"/>
  <c r="AB12" i="9"/>
  <c r="AC12" i="9" s="1"/>
  <c r="AD12" i="9" s="1"/>
  <c r="Z12" i="9"/>
  <c r="AF17" i="11"/>
  <c r="AB17" i="11"/>
  <c r="Z17" i="11"/>
  <c r="AB16" i="8"/>
  <c r="Z16" i="8"/>
  <c r="AF16" i="8"/>
  <c r="AF18" i="8"/>
  <c r="AB18" i="8"/>
  <c r="Z18" i="8"/>
  <c r="Z10" i="12"/>
  <c r="AF10" i="12"/>
  <c r="AB10" i="12"/>
  <c r="AG20" i="9"/>
  <c r="AM20" i="9"/>
  <c r="AI20" i="9"/>
  <c r="AM30" i="5"/>
  <c r="AI30" i="5"/>
  <c r="AJ30" i="5" s="1"/>
  <c r="AK30" i="5" s="1"/>
  <c r="AG30" i="5"/>
  <c r="AI30" i="10"/>
  <c r="AJ30" i="10" s="1"/>
  <c r="AK30" i="10" s="1"/>
  <c r="AG30" i="10"/>
  <c r="AM30" i="10"/>
  <c r="AP26" i="8"/>
  <c r="AN26" i="8"/>
  <c r="U13" i="7"/>
  <c r="V7" i="7"/>
  <c r="AB24" i="8"/>
  <c r="AC24" i="8" s="1"/>
  <c r="AD24" i="8" s="1"/>
  <c r="Z24" i="8"/>
  <c r="AF24" i="8"/>
  <c r="W7" i="9"/>
  <c r="AM23" i="7"/>
  <c r="AI23" i="7"/>
  <c r="AG23" i="7"/>
  <c r="W16" i="9"/>
  <c r="P7" i="7"/>
  <c r="P13" i="7" s="1"/>
  <c r="O13" i="7"/>
  <c r="AB34" i="5"/>
  <c r="AC34" i="5" s="1"/>
  <c r="AD34" i="5" s="1"/>
  <c r="Z34" i="5"/>
  <c r="AF34" i="5"/>
  <c r="AB35" i="5"/>
  <c r="AC35" i="5" s="1"/>
  <c r="AD35" i="5" s="1"/>
  <c r="Z35" i="5"/>
  <c r="AF35" i="5"/>
  <c r="Z8" i="12"/>
  <c r="AB8" i="12"/>
  <c r="AC8" i="12" s="1"/>
  <c r="AD8" i="12" s="1"/>
  <c r="AF8" i="12"/>
  <c r="AB27" i="9"/>
  <c r="AC27" i="9" s="1"/>
  <c r="AD27" i="9" s="1"/>
  <c r="Z27" i="9"/>
  <c r="AF27" i="9"/>
  <c r="AC19" i="9"/>
  <c r="AD19" i="9" s="1"/>
  <c r="AP19" i="11"/>
  <c r="AQ19" i="11" s="1"/>
  <c r="AR19" i="11" s="1"/>
  <c r="AU19" i="11" s="1"/>
  <c r="AN19" i="11"/>
  <c r="AF29" i="11"/>
  <c r="AB29" i="11"/>
  <c r="AC29" i="11" s="1"/>
  <c r="AD29" i="11" s="1"/>
  <c r="Z29" i="11"/>
  <c r="AT7" i="9"/>
  <c r="AI10" i="7"/>
  <c r="AG10" i="7"/>
  <c r="AM10" i="7"/>
  <c r="AB7" i="7"/>
  <c r="Z7" i="7"/>
  <c r="AF7" i="7"/>
  <c r="AB11" i="5"/>
  <c r="AC11" i="5" s="1"/>
  <c r="AD11" i="5" s="1"/>
  <c r="Z11" i="5"/>
  <c r="AF11" i="5"/>
  <c r="V16" i="5"/>
  <c r="AF11" i="11"/>
  <c r="Z11" i="11"/>
  <c r="AB11" i="11"/>
  <c r="AC11" i="11" s="1"/>
  <c r="AD11" i="11" s="1"/>
  <c r="AQ23" i="8"/>
  <c r="AR23" i="8" s="1"/>
  <c r="AU23" i="8" s="1"/>
  <c r="AT23" i="8"/>
  <c r="V7" i="12"/>
  <c r="U13" i="12"/>
  <c r="AC23" i="10"/>
  <c r="AD23" i="10" s="1"/>
  <c r="V35" i="7"/>
  <c r="W35" i="7" s="1"/>
  <c r="AJ22" i="5"/>
  <c r="AK22" i="5" s="1"/>
  <c r="AP28" i="12"/>
  <c r="AQ28" i="12" s="1"/>
  <c r="AR28" i="12" s="1"/>
  <c r="AU28" i="12" s="1"/>
  <c r="AN28" i="12"/>
  <c r="AD16" i="12"/>
  <c r="V16" i="10"/>
  <c r="AI17" i="8"/>
  <c r="AG17" i="8"/>
  <c r="AM17" i="8"/>
  <c r="Z8" i="5"/>
  <c r="AF8" i="5"/>
  <c r="AB8" i="5"/>
  <c r="AC8" i="5" s="1"/>
  <c r="AD8" i="5" s="1"/>
  <c r="V12" i="5"/>
  <c r="W12" i="5" s="1"/>
  <c r="AF9" i="11"/>
  <c r="Z9" i="11"/>
  <c r="AB9" i="11"/>
  <c r="AF22" i="10"/>
  <c r="Z22" i="10"/>
  <c r="AB22" i="10"/>
  <c r="AC22" i="10" s="1"/>
  <c r="AD22" i="10" s="1"/>
  <c r="AM10" i="8"/>
  <c r="AG10" i="8"/>
  <c r="AI10" i="8"/>
  <c r="AJ10" i="8" s="1"/>
  <c r="AK10" i="8" s="1"/>
  <c r="AM27" i="11"/>
  <c r="AI27" i="11"/>
  <c r="AG27" i="11"/>
  <c r="AF7" i="10"/>
  <c r="Z7" i="10"/>
  <c r="AB7" i="10"/>
  <c r="AJ34" i="10"/>
  <c r="AK34" i="10" s="1"/>
  <c r="AM19" i="12"/>
  <c r="AG19" i="12"/>
  <c r="AI19" i="12"/>
  <c r="AJ19" i="12" s="1"/>
  <c r="AK19" i="12" s="1"/>
  <c r="AF26" i="12"/>
  <c r="AB26" i="12"/>
  <c r="AC26" i="12" s="1"/>
  <c r="AD26" i="12" s="1"/>
  <c r="Z26" i="12"/>
  <c r="AG16" i="9"/>
  <c r="AM16" i="9"/>
  <c r="AI16" i="9"/>
  <c r="P16" i="9"/>
  <c r="AP24" i="12"/>
  <c r="AN24" i="12"/>
  <c r="AC30" i="11"/>
  <c r="AD30" i="11" s="1"/>
  <c r="V32" i="11"/>
  <c r="W32" i="11" s="1"/>
  <c r="AB29" i="10"/>
  <c r="AC29" i="10" s="1"/>
  <c r="AD29" i="10" s="1"/>
  <c r="Z29" i="10"/>
  <c r="AF29" i="10"/>
  <c r="V30" i="12"/>
  <c r="W30" i="12" s="1"/>
  <c r="AN28" i="11"/>
  <c r="AC30" i="5"/>
  <c r="AD30" i="5" s="1"/>
  <c r="AC31" i="10"/>
  <c r="AD31" i="10" s="1"/>
  <c r="AF24" i="9"/>
  <c r="AB24" i="9"/>
  <c r="AC24" i="9" s="1"/>
  <c r="AD24" i="9" s="1"/>
  <c r="Z24" i="9"/>
  <c r="AF16" i="5"/>
  <c r="AB16" i="5"/>
  <c r="Z16" i="5"/>
  <c r="AF9" i="12"/>
  <c r="AB9" i="12"/>
  <c r="Z9" i="12"/>
  <c r="U13" i="9"/>
  <c r="AF28" i="8"/>
  <c r="AB28" i="8"/>
  <c r="Z28" i="8"/>
  <c r="AJ34" i="8"/>
  <c r="AK34" i="8" s="1"/>
  <c r="AM31" i="11"/>
  <c r="AI31" i="11"/>
  <c r="AJ31" i="11" s="1"/>
  <c r="AK31" i="11" s="1"/>
  <c r="AG31" i="11"/>
  <c r="AB30" i="12"/>
  <c r="AC30" i="12" s="1"/>
  <c r="AD30" i="12" s="1"/>
  <c r="AF30" i="12"/>
  <c r="Z30" i="12"/>
  <c r="AF28" i="10"/>
  <c r="AB28" i="10"/>
  <c r="AC28" i="10" s="1"/>
  <c r="AD28" i="10" s="1"/>
  <c r="Z28" i="10"/>
  <c r="AP22" i="5"/>
  <c r="AQ22" i="5" s="1"/>
  <c r="AR22" i="5" s="1"/>
  <c r="AN22" i="5"/>
  <c r="AT35" i="12"/>
  <c r="AF32" i="10"/>
  <c r="Z32" i="10"/>
  <c r="AB32" i="10"/>
  <c r="AC32" i="10" s="1"/>
  <c r="AD32" i="10" s="1"/>
  <c r="O13" i="10"/>
  <c r="P7" i="10"/>
  <c r="P13" i="10" s="1"/>
  <c r="AF18" i="12"/>
  <c r="AB18" i="12"/>
  <c r="Z18" i="12"/>
  <c r="AB20" i="10"/>
  <c r="AC20" i="10" s="1"/>
  <c r="AD20" i="10" s="1"/>
  <c r="Z20" i="10"/>
  <c r="AF20" i="10"/>
  <c r="V22" i="10"/>
  <c r="W22" i="10" s="1"/>
  <c r="AC10" i="8"/>
  <c r="AD10" i="8" s="1"/>
  <c r="W16" i="12"/>
  <c r="AP34" i="10"/>
  <c r="AQ34" i="10" s="1"/>
  <c r="AR34" i="10" s="1"/>
  <c r="AN34" i="10"/>
  <c r="AC19" i="12"/>
  <c r="AD19" i="12" s="1"/>
  <c r="V26" i="12"/>
  <c r="W26" i="12" s="1"/>
  <c r="AI27" i="10"/>
  <c r="AJ27" i="10" s="1"/>
  <c r="AK27" i="10" s="1"/>
  <c r="AM27" i="10"/>
  <c r="AG27" i="10"/>
  <c r="V26" i="10"/>
  <c r="W26" i="10" s="1"/>
  <c r="AG34" i="9"/>
  <c r="AI34" i="9"/>
  <c r="AJ34" i="9" s="1"/>
  <c r="AK34" i="9" s="1"/>
  <c r="AM34" i="9"/>
  <c r="AI25" i="7"/>
  <c r="AG25" i="7"/>
  <c r="AM25" i="7"/>
  <c r="AM30" i="11"/>
  <c r="AI30" i="11"/>
  <c r="AJ30" i="11" s="1"/>
  <c r="AK30" i="11" s="1"/>
  <c r="AG30" i="11"/>
  <c r="V35" i="5"/>
  <c r="W35" i="5" s="1"/>
  <c r="D33" i="6"/>
  <c r="N64" i="3"/>
  <c r="B74" i="6"/>
  <c r="B75" i="6"/>
  <c r="B72" i="6"/>
  <c r="B71" i="6"/>
  <c r="AT34" i="8" l="1"/>
  <c r="Z10" i="5"/>
  <c r="AF10" i="5"/>
  <c r="AB10" i="5"/>
  <c r="AC10" i="5" s="1"/>
  <c r="AD10" i="5" s="1"/>
  <c r="AG19" i="8"/>
  <c r="AM19" i="8"/>
  <c r="AI19" i="8"/>
  <c r="AJ19" i="8" s="1"/>
  <c r="AK19" i="8" s="1"/>
  <c r="U13" i="8"/>
  <c r="U13" i="10"/>
  <c r="AG26" i="5"/>
  <c r="AN25" i="10"/>
  <c r="AT17" i="9"/>
  <c r="AM26" i="5"/>
  <c r="AP26" i="5" s="1"/>
  <c r="AI18" i="5"/>
  <c r="AJ18" i="5" s="1"/>
  <c r="AK18" i="5" s="1"/>
  <c r="AG18" i="5"/>
  <c r="AM18" i="5"/>
  <c r="AU29" i="9"/>
  <c r="Z12" i="8"/>
  <c r="AF12" i="8"/>
  <c r="AB12" i="8"/>
  <c r="AC12" i="8" s="1"/>
  <c r="AD12" i="8" s="1"/>
  <c r="AI25" i="12"/>
  <c r="AJ25" i="12" s="1"/>
  <c r="AK25" i="12" s="1"/>
  <c r="AM25" i="12"/>
  <c r="AG25" i="12"/>
  <c r="N33" i="7"/>
  <c r="R33" i="7"/>
  <c r="L33" i="7"/>
  <c r="AM27" i="8"/>
  <c r="AI27" i="8"/>
  <c r="AG27" i="8"/>
  <c r="N33" i="12"/>
  <c r="L33" i="12"/>
  <c r="R33" i="12"/>
  <c r="N33" i="11"/>
  <c r="R33" i="11"/>
  <c r="L33" i="11"/>
  <c r="AJ9" i="8"/>
  <c r="AK9" i="8" s="1"/>
  <c r="V9" i="9"/>
  <c r="N33" i="5"/>
  <c r="R33" i="5"/>
  <c r="L33" i="5"/>
  <c r="AC25" i="12"/>
  <c r="AD25" i="12" s="1"/>
  <c r="N33" i="8"/>
  <c r="L33" i="8"/>
  <c r="R33" i="8"/>
  <c r="AF9" i="9"/>
  <c r="AB9" i="9"/>
  <c r="AC9" i="9" s="1"/>
  <c r="AD9" i="9" s="1"/>
  <c r="Z9" i="9"/>
  <c r="L33" i="10"/>
  <c r="N33" i="10"/>
  <c r="R33" i="10"/>
  <c r="AT28" i="12"/>
  <c r="AM24" i="7"/>
  <c r="AI24" i="7"/>
  <c r="AJ24" i="7" s="1"/>
  <c r="AK24" i="7" s="1"/>
  <c r="AG24" i="7"/>
  <c r="AP9" i="8"/>
  <c r="AQ9" i="8" s="1"/>
  <c r="AR9" i="8" s="1"/>
  <c r="AN9" i="8"/>
  <c r="L33" i="9"/>
  <c r="R33" i="9"/>
  <c r="N33" i="9"/>
  <c r="AC21" i="12"/>
  <c r="AD21" i="12" s="1"/>
  <c r="AI21" i="12"/>
  <c r="AJ21" i="12" s="1"/>
  <c r="AK21" i="12" s="1"/>
  <c r="AG21" i="12"/>
  <c r="AM21" i="12"/>
  <c r="AN26" i="5"/>
  <c r="AT25" i="5"/>
  <c r="AN29" i="8"/>
  <c r="AP29" i="8"/>
  <c r="AG29" i="12"/>
  <c r="AM29" i="12"/>
  <c r="AI29" i="12"/>
  <c r="AU28" i="11"/>
  <c r="AM25" i="9"/>
  <c r="AI25" i="9"/>
  <c r="AJ25" i="9" s="1"/>
  <c r="AK25" i="9" s="1"/>
  <c r="AG25" i="9"/>
  <c r="AG28" i="7"/>
  <c r="AI28" i="7"/>
  <c r="AJ28" i="7" s="1"/>
  <c r="AK28" i="7" s="1"/>
  <c r="AM28" i="7"/>
  <c r="AU22" i="5"/>
  <c r="P13" i="8"/>
  <c r="O13" i="8"/>
  <c r="AU34" i="10"/>
  <c r="AP27" i="11"/>
  <c r="AQ27" i="11" s="1"/>
  <c r="AR27" i="11" s="1"/>
  <c r="AN27" i="11"/>
  <c r="V13" i="8"/>
  <c r="W7" i="8"/>
  <c r="W13" i="8" s="1"/>
  <c r="AN23" i="12"/>
  <c r="AP23" i="12"/>
  <c r="AP25" i="8"/>
  <c r="AQ25" i="8" s="1"/>
  <c r="AR25" i="8" s="1"/>
  <c r="AN25" i="8"/>
  <c r="AG11" i="10"/>
  <c r="AI11" i="10"/>
  <c r="AJ11" i="10" s="1"/>
  <c r="AK11" i="10" s="1"/>
  <c r="AM11" i="10"/>
  <c r="AI9" i="12"/>
  <c r="AJ9" i="12" s="1"/>
  <c r="AK9" i="12" s="1"/>
  <c r="AG9" i="12"/>
  <c r="AM9" i="12"/>
  <c r="AP16" i="9"/>
  <c r="AT16" i="9" s="1"/>
  <c r="AN16" i="9"/>
  <c r="AP17" i="8"/>
  <c r="AQ17" i="8" s="1"/>
  <c r="AR17" i="8" s="1"/>
  <c r="AN17" i="8"/>
  <c r="AI35" i="5"/>
  <c r="AG35" i="5"/>
  <c r="AM35" i="5"/>
  <c r="AP20" i="9"/>
  <c r="AQ20" i="9" s="1"/>
  <c r="AR20" i="9" s="1"/>
  <c r="AN20" i="9"/>
  <c r="AG18" i="8"/>
  <c r="AM18" i="8"/>
  <c r="AI18" i="8"/>
  <c r="AJ18" i="8" s="1"/>
  <c r="AK18" i="8" s="1"/>
  <c r="AC17" i="11"/>
  <c r="AD17" i="11" s="1"/>
  <c r="AJ17" i="10"/>
  <c r="AK17" i="10" s="1"/>
  <c r="AC12" i="12"/>
  <c r="AD12" i="12" s="1"/>
  <c r="AN27" i="12"/>
  <c r="AP27" i="12"/>
  <c r="AQ27" i="12" s="1"/>
  <c r="AR27" i="12" s="1"/>
  <c r="AU27" i="12" s="1"/>
  <c r="AR7" i="9"/>
  <c r="AJ17" i="5"/>
  <c r="AK17" i="5" s="1"/>
  <c r="AG24" i="5"/>
  <c r="AM24" i="5"/>
  <c r="AI24" i="5"/>
  <c r="AJ24" i="5" s="1"/>
  <c r="AK24" i="5" s="1"/>
  <c r="AB13" i="12"/>
  <c r="AC7" i="12"/>
  <c r="AI26" i="10"/>
  <c r="AG26" i="10"/>
  <c r="AM26" i="10"/>
  <c r="AI12" i="5"/>
  <c r="AJ12" i="5" s="1"/>
  <c r="AK12" i="5" s="1"/>
  <c r="AG12" i="5"/>
  <c r="AM12" i="5"/>
  <c r="AN31" i="7"/>
  <c r="AP31" i="7"/>
  <c r="AN21" i="9"/>
  <c r="AP21" i="9"/>
  <c r="AQ21" i="9" s="1"/>
  <c r="AR21" i="9" s="1"/>
  <c r="AC18" i="10"/>
  <c r="AD18" i="10" s="1"/>
  <c r="AC21" i="8"/>
  <c r="AD21" i="8" s="1"/>
  <c r="AT28" i="11"/>
  <c r="AP23" i="5"/>
  <c r="AQ23" i="5" s="1"/>
  <c r="AR23" i="5" s="1"/>
  <c r="AN23" i="5"/>
  <c r="AG9" i="10"/>
  <c r="AM9" i="10"/>
  <c r="AI9" i="10"/>
  <c r="AJ9" i="10" s="1"/>
  <c r="AK9" i="10" s="1"/>
  <c r="AG25" i="11"/>
  <c r="AM25" i="11"/>
  <c r="AI25" i="11"/>
  <c r="AJ25" i="11" s="1"/>
  <c r="AK25" i="11" s="1"/>
  <c r="AJ16" i="11"/>
  <c r="AI8" i="11"/>
  <c r="AM8" i="11"/>
  <c r="AG8" i="11"/>
  <c r="AI19" i="7"/>
  <c r="AJ19" i="7" s="1"/>
  <c r="AK19" i="7" s="1"/>
  <c r="AG19" i="7"/>
  <c r="AM19" i="7"/>
  <c r="AI8" i="5"/>
  <c r="AJ8" i="5" s="1"/>
  <c r="AK8" i="5" s="1"/>
  <c r="AG8" i="5"/>
  <c r="AM8" i="5"/>
  <c r="AM12" i="10"/>
  <c r="AG12" i="10"/>
  <c r="AI12" i="10"/>
  <c r="AJ12" i="10" s="1"/>
  <c r="AK12" i="10" s="1"/>
  <c r="AP16" i="7"/>
  <c r="AN16" i="7"/>
  <c r="AD16" i="7"/>
  <c r="AP35" i="8"/>
  <c r="AN35" i="8"/>
  <c r="AG7" i="10"/>
  <c r="AI7" i="10"/>
  <c r="AM7" i="10"/>
  <c r="AC18" i="8"/>
  <c r="AD18" i="8" s="1"/>
  <c r="AP30" i="9"/>
  <c r="AQ30" i="9" s="1"/>
  <c r="AR30" i="9" s="1"/>
  <c r="AU30" i="9" s="1"/>
  <c r="AN30" i="9"/>
  <c r="AJ21" i="10"/>
  <c r="AK21" i="10" s="1"/>
  <c r="AG28" i="10"/>
  <c r="AM28" i="10"/>
  <c r="AI28" i="10"/>
  <c r="AN30" i="11"/>
  <c r="AP30" i="11"/>
  <c r="AN19" i="12"/>
  <c r="AP19" i="12"/>
  <c r="AQ19" i="12" s="1"/>
  <c r="AR19" i="12" s="1"/>
  <c r="AU19" i="12" s="1"/>
  <c r="AP10" i="8"/>
  <c r="AQ10" i="8" s="1"/>
  <c r="AR10" i="8" s="1"/>
  <c r="AU10" i="8" s="1"/>
  <c r="AN10" i="8"/>
  <c r="AT22" i="5"/>
  <c r="AM7" i="7"/>
  <c r="AI7" i="7"/>
  <c r="AG7" i="7"/>
  <c r="AI16" i="8"/>
  <c r="AG16" i="8"/>
  <c r="AM16" i="8"/>
  <c r="AG17" i="11"/>
  <c r="AM17" i="11"/>
  <c r="AI17" i="11"/>
  <c r="AJ17" i="11" s="1"/>
  <c r="AK17" i="11" s="1"/>
  <c r="AM8" i="8"/>
  <c r="AI8" i="8"/>
  <c r="AJ8" i="8" s="1"/>
  <c r="AK8" i="8" s="1"/>
  <c r="AG8" i="8"/>
  <c r="AI12" i="12"/>
  <c r="AJ12" i="12" s="1"/>
  <c r="AK12" i="12" s="1"/>
  <c r="AG12" i="12"/>
  <c r="AM12" i="12"/>
  <c r="AP24" i="11"/>
  <c r="AN24" i="11"/>
  <c r="AJ23" i="11"/>
  <c r="AK23" i="11" s="1"/>
  <c r="AJ25" i="8"/>
  <c r="AK25" i="8" s="1"/>
  <c r="AN17" i="5"/>
  <c r="AP17" i="5"/>
  <c r="AQ17" i="5" s="1"/>
  <c r="AR17" i="5" s="1"/>
  <c r="AI7" i="12"/>
  <c r="AM7" i="12"/>
  <c r="AG7" i="12"/>
  <c r="AN35" i="9"/>
  <c r="AP35" i="9"/>
  <c r="AQ32" i="5"/>
  <c r="AR32" i="5" s="1"/>
  <c r="AU32" i="5" s="1"/>
  <c r="AT32" i="5"/>
  <c r="AP31" i="10"/>
  <c r="AN31" i="10"/>
  <c r="AM9" i="7"/>
  <c r="AI9" i="7"/>
  <c r="AJ9" i="7" s="1"/>
  <c r="AK9" i="7" s="1"/>
  <c r="AG9" i="7"/>
  <c r="AP20" i="11"/>
  <c r="AQ20" i="11" s="1"/>
  <c r="AR20" i="11" s="1"/>
  <c r="AN20" i="11"/>
  <c r="AI21" i="8"/>
  <c r="AJ21" i="8" s="1"/>
  <c r="AK21" i="8" s="1"/>
  <c r="AG21" i="8"/>
  <c r="AM21" i="8"/>
  <c r="AN22" i="11"/>
  <c r="AP22" i="11"/>
  <c r="AP28" i="9"/>
  <c r="AN28" i="9"/>
  <c r="AK16" i="12"/>
  <c r="AI32" i="12"/>
  <c r="AG32" i="12"/>
  <c r="AM32" i="12"/>
  <c r="AP26" i="9"/>
  <c r="AN26" i="9"/>
  <c r="AC12" i="7"/>
  <c r="AD12" i="7" s="1"/>
  <c r="AN19" i="10"/>
  <c r="AP19" i="10"/>
  <c r="AQ19" i="10" s="1"/>
  <c r="AR19" i="10" s="1"/>
  <c r="AP17" i="10"/>
  <c r="AQ17" i="10" s="1"/>
  <c r="AR17" i="10" s="1"/>
  <c r="AN17" i="10"/>
  <c r="AM28" i="5"/>
  <c r="AG28" i="5"/>
  <c r="AI28" i="5"/>
  <c r="AJ28" i="5" s="1"/>
  <c r="AK28" i="5" s="1"/>
  <c r="AI24" i="8"/>
  <c r="AG24" i="8"/>
  <c r="AM24" i="8"/>
  <c r="AI31" i="8"/>
  <c r="AJ31" i="8" s="1"/>
  <c r="AK31" i="8" s="1"/>
  <c r="AG31" i="8"/>
  <c r="AM31" i="8"/>
  <c r="AC24" i="5"/>
  <c r="AD24" i="5" s="1"/>
  <c r="AP30" i="8"/>
  <c r="AN30" i="8"/>
  <c r="AG31" i="5"/>
  <c r="AM31" i="5"/>
  <c r="AI31" i="5"/>
  <c r="AN35" i="11"/>
  <c r="AP35" i="11"/>
  <c r="AQ35" i="11" s="1"/>
  <c r="AR35" i="11" s="1"/>
  <c r="AJ19" i="10"/>
  <c r="AK19" i="10" s="1"/>
  <c r="AC28" i="8"/>
  <c r="AD28" i="8" s="1"/>
  <c r="AC16" i="5"/>
  <c r="AT34" i="10"/>
  <c r="AJ17" i="8"/>
  <c r="AK17" i="8" s="1"/>
  <c r="W7" i="12"/>
  <c r="W13" i="12" s="1"/>
  <c r="V13" i="12"/>
  <c r="AG11" i="11"/>
  <c r="AM11" i="11"/>
  <c r="AI11" i="11"/>
  <c r="AJ11" i="11" s="1"/>
  <c r="AK11" i="11" s="1"/>
  <c r="AI27" i="9"/>
  <c r="AJ27" i="9" s="1"/>
  <c r="AK27" i="9" s="1"/>
  <c r="AG27" i="9"/>
  <c r="AM27" i="9"/>
  <c r="V13" i="7"/>
  <c r="W7" i="7"/>
  <c r="W13" i="7" s="1"/>
  <c r="AJ21" i="5"/>
  <c r="AK21" i="5" s="1"/>
  <c r="AC8" i="9"/>
  <c r="AB13" i="9"/>
  <c r="AN21" i="7"/>
  <c r="AP21" i="7"/>
  <c r="AQ21" i="7" s="1"/>
  <c r="AR21" i="7" s="1"/>
  <c r="AU21" i="7" s="1"/>
  <c r="AM7" i="5"/>
  <c r="AG7" i="5"/>
  <c r="AI7" i="5"/>
  <c r="AP23" i="11"/>
  <c r="AQ23" i="11" s="1"/>
  <c r="AR23" i="11" s="1"/>
  <c r="AN23" i="11"/>
  <c r="AN27" i="7"/>
  <c r="AP27" i="7"/>
  <c r="AP34" i="7"/>
  <c r="AQ34" i="7" s="1"/>
  <c r="AR34" i="7" s="1"/>
  <c r="AN34" i="7"/>
  <c r="AG32" i="9"/>
  <c r="AM32" i="9"/>
  <c r="AI32" i="9"/>
  <c r="AM11" i="7"/>
  <c r="AI11" i="7"/>
  <c r="AJ11" i="7" s="1"/>
  <c r="AK11" i="7" s="1"/>
  <c r="AG11" i="7"/>
  <c r="AG18" i="10"/>
  <c r="AI18" i="10"/>
  <c r="AJ18" i="10" s="1"/>
  <c r="AK18" i="10" s="1"/>
  <c r="AM18" i="10"/>
  <c r="AF7" i="11"/>
  <c r="Z7" i="11"/>
  <c r="AB7" i="11"/>
  <c r="AI23" i="9"/>
  <c r="AG23" i="9"/>
  <c r="AM23" i="9"/>
  <c r="AJ23" i="5"/>
  <c r="AK23" i="5" s="1"/>
  <c r="AP31" i="12"/>
  <c r="AN31" i="12"/>
  <c r="AN26" i="11"/>
  <c r="AP26" i="11"/>
  <c r="AG34" i="11"/>
  <c r="AM34" i="11"/>
  <c r="AI34" i="11"/>
  <c r="AN32" i="7"/>
  <c r="AP32" i="7"/>
  <c r="AG20" i="5"/>
  <c r="AI20" i="5"/>
  <c r="AM20" i="5"/>
  <c r="AN18" i="9"/>
  <c r="AP18" i="9"/>
  <c r="AQ16" i="12"/>
  <c r="AM29" i="5"/>
  <c r="AI29" i="5"/>
  <c r="AG29" i="5"/>
  <c r="AQ11" i="12"/>
  <c r="AR11" i="12" s="1"/>
  <c r="AU11" i="12" s="1"/>
  <c r="AT11" i="12"/>
  <c r="AI12" i="7"/>
  <c r="AJ12" i="7" s="1"/>
  <c r="AK12" i="7" s="1"/>
  <c r="AG12" i="7"/>
  <c r="AM12" i="7"/>
  <c r="AM26" i="12"/>
  <c r="AG26" i="12"/>
  <c r="AI26" i="12"/>
  <c r="AP16" i="11"/>
  <c r="AN16" i="11"/>
  <c r="AC9" i="12"/>
  <c r="AD9" i="12" s="1"/>
  <c r="AJ16" i="9"/>
  <c r="W16" i="10"/>
  <c r="AP10" i="9"/>
  <c r="AN10" i="9"/>
  <c r="AN34" i="12"/>
  <c r="AP34" i="12"/>
  <c r="AQ34" i="12" s="1"/>
  <c r="AR34" i="12" s="1"/>
  <c r="AU34" i="12" s="1"/>
  <c r="AI20" i="10"/>
  <c r="AJ20" i="10" s="1"/>
  <c r="AK20" i="10" s="1"/>
  <c r="AM20" i="10"/>
  <c r="AG20" i="10"/>
  <c r="AG32" i="10"/>
  <c r="AI32" i="10"/>
  <c r="AJ32" i="10" s="1"/>
  <c r="AK32" i="10" s="1"/>
  <c r="AM32" i="10"/>
  <c r="AM28" i="8"/>
  <c r="AI28" i="8"/>
  <c r="AJ28" i="8" s="1"/>
  <c r="AK28" i="8" s="1"/>
  <c r="AG28" i="8"/>
  <c r="W16" i="5"/>
  <c r="AB13" i="7"/>
  <c r="AC7" i="7"/>
  <c r="AG29" i="11"/>
  <c r="AM29" i="11"/>
  <c r="AI29" i="11"/>
  <c r="AJ29" i="11" s="1"/>
  <c r="AK29" i="11" s="1"/>
  <c r="AI34" i="5"/>
  <c r="AJ34" i="5" s="1"/>
  <c r="AK34" i="5" s="1"/>
  <c r="AM34" i="5"/>
  <c r="AG34" i="5"/>
  <c r="AJ23" i="7"/>
  <c r="AK23" i="7" s="1"/>
  <c r="AP30" i="5"/>
  <c r="AN30" i="5"/>
  <c r="AC10" i="12"/>
  <c r="AD10" i="12" s="1"/>
  <c r="AC16" i="8"/>
  <c r="AN21" i="5"/>
  <c r="AP21" i="5"/>
  <c r="AQ21" i="5" s="1"/>
  <c r="AR21" i="5" s="1"/>
  <c r="AI16" i="10"/>
  <c r="AG16" i="10"/>
  <c r="AM16" i="10"/>
  <c r="AP19" i="5"/>
  <c r="AN19" i="5"/>
  <c r="AG8" i="9"/>
  <c r="AM8" i="9"/>
  <c r="AI8" i="9"/>
  <c r="AB13" i="5"/>
  <c r="AC7" i="5"/>
  <c r="AU34" i="8"/>
  <c r="AQ20" i="12"/>
  <c r="AR20" i="12" s="1"/>
  <c r="AU20" i="12" s="1"/>
  <c r="AT20" i="12"/>
  <c r="AG30" i="7"/>
  <c r="AM30" i="7"/>
  <c r="AI30" i="7"/>
  <c r="AC32" i="8"/>
  <c r="AD32" i="8" s="1"/>
  <c r="AC9" i="7"/>
  <c r="AD9" i="7" s="1"/>
  <c r="AJ20" i="11"/>
  <c r="AK20" i="11" s="1"/>
  <c r="AT19" i="11"/>
  <c r="AG18" i="7"/>
  <c r="AM18" i="7"/>
  <c r="AI18" i="7"/>
  <c r="AT29" i="9"/>
  <c r="AM9" i="5"/>
  <c r="AG9" i="5"/>
  <c r="AI9" i="5"/>
  <c r="AJ9" i="5" s="1"/>
  <c r="AK9" i="5" s="1"/>
  <c r="AM7" i="8"/>
  <c r="AI7" i="8"/>
  <c r="AG7" i="8"/>
  <c r="AG22" i="7"/>
  <c r="AM22" i="7"/>
  <c r="AI22" i="7"/>
  <c r="AP29" i="7"/>
  <c r="AN29" i="7"/>
  <c r="AJ25" i="7"/>
  <c r="AK25" i="7" s="1"/>
  <c r="AP31" i="11"/>
  <c r="AQ31" i="11" s="1"/>
  <c r="AR31" i="11" s="1"/>
  <c r="AU31" i="11" s="1"/>
  <c r="AN31" i="11"/>
  <c r="AP8" i="10"/>
  <c r="AN8" i="10"/>
  <c r="AG35" i="7"/>
  <c r="AM35" i="7"/>
  <c r="AI35" i="7"/>
  <c r="AG27" i="5"/>
  <c r="AI27" i="5"/>
  <c r="AJ27" i="5" s="1"/>
  <c r="AK27" i="5" s="1"/>
  <c r="AM27" i="5"/>
  <c r="AD16" i="11"/>
  <c r="AG9" i="11"/>
  <c r="AM9" i="11"/>
  <c r="AI9" i="11"/>
  <c r="AJ9" i="11" s="1"/>
  <c r="AK9" i="11" s="1"/>
  <c r="AJ20" i="9"/>
  <c r="AK20" i="9" s="1"/>
  <c r="AJ21" i="9"/>
  <c r="AK21" i="9" s="1"/>
  <c r="AP22" i="8"/>
  <c r="AQ22" i="8" s="1"/>
  <c r="AR22" i="8" s="1"/>
  <c r="AU22" i="8" s="1"/>
  <c r="AN22" i="8"/>
  <c r="AP20" i="7"/>
  <c r="AQ20" i="7" s="1"/>
  <c r="AR20" i="7" s="1"/>
  <c r="AN20" i="7"/>
  <c r="AP27" i="10"/>
  <c r="AQ27" i="10" s="1"/>
  <c r="AR27" i="10" s="1"/>
  <c r="AU27" i="10" s="1"/>
  <c r="AN27" i="10"/>
  <c r="AP34" i="9"/>
  <c r="AQ34" i="9" s="1"/>
  <c r="AR34" i="9" s="1"/>
  <c r="AU34" i="9" s="1"/>
  <c r="AN34" i="9"/>
  <c r="AM30" i="12"/>
  <c r="AG30" i="12"/>
  <c r="AI30" i="12"/>
  <c r="AJ30" i="12" s="1"/>
  <c r="AK30" i="12" s="1"/>
  <c r="AG24" i="9"/>
  <c r="AI24" i="9"/>
  <c r="AJ24" i="9" s="1"/>
  <c r="AK24" i="9" s="1"/>
  <c r="AM24" i="9"/>
  <c r="AG16" i="5"/>
  <c r="AM16" i="5"/>
  <c r="AI16" i="5"/>
  <c r="AP25" i="7"/>
  <c r="AQ25" i="7" s="1"/>
  <c r="AR25" i="7" s="1"/>
  <c r="AN25" i="7"/>
  <c r="AC18" i="12"/>
  <c r="AQ24" i="12"/>
  <c r="AR24" i="12" s="1"/>
  <c r="AU24" i="12" s="1"/>
  <c r="AT24" i="12"/>
  <c r="AG22" i="10"/>
  <c r="AM22" i="10"/>
  <c r="AI22" i="10"/>
  <c r="AN23" i="7"/>
  <c r="AP23" i="7"/>
  <c r="AQ23" i="7" s="1"/>
  <c r="AR23" i="7" s="1"/>
  <c r="AQ25" i="10"/>
  <c r="AR25" i="10" s="1"/>
  <c r="AU25" i="10" s="1"/>
  <c r="AT25" i="10"/>
  <c r="AI10" i="12"/>
  <c r="AJ10" i="12" s="1"/>
  <c r="AK10" i="12" s="1"/>
  <c r="AG10" i="12"/>
  <c r="AM10" i="12"/>
  <c r="AG12" i="9"/>
  <c r="AM12" i="9"/>
  <c r="AI12" i="9"/>
  <c r="AN23" i="10"/>
  <c r="AP23" i="10"/>
  <c r="AM31" i="9"/>
  <c r="AG31" i="9"/>
  <c r="AI31" i="9"/>
  <c r="AJ31" i="9" s="1"/>
  <c r="AK31" i="9" s="1"/>
  <c r="AC28" i="5"/>
  <c r="AD28" i="5" s="1"/>
  <c r="W16" i="8"/>
  <c r="AM22" i="12"/>
  <c r="AG22" i="12"/>
  <c r="AI22" i="12"/>
  <c r="AJ34" i="7"/>
  <c r="AK34" i="7" s="1"/>
  <c r="AG32" i="8"/>
  <c r="AM32" i="8"/>
  <c r="AI32" i="8"/>
  <c r="AJ32" i="8" s="1"/>
  <c r="AK32" i="8" s="1"/>
  <c r="AC11" i="7"/>
  <c r="AD11" i="7" s="1"/>
  <c r="V13" i="5"/>
  <c r="W7" i="5"/>
  <c r="W13" i="5" s="1"/>
  <c r="AI12" i="11"/>
  <c r="AJ12" i="11" s="1"/>
  <c r="AK12" i="11" s="1"/>
  <c r="AM12" i="11"/>
  <c r="AG12" i="11"/>
  <c r="AC35" i="10"/>
  <c r="AD35" i="10" s="1"/>
  <c r="V7" i="11"/>
  <c r="U13" i="11"/>
  <c r="AJ16" i="7"/>
  <c r="AU25" i="5"/>
  <c r="AP30" i="10"/>
  <c r="AQ30" i="10" s="1"/>
  <c r="AR30" i="10" s="1"/>
  <c r="AU30" i="10" s="1"/>
  <c r="AN30" i="10"/>
  <c r="O13" i="11"/>
  <c r="P7" i="11"/>
  <c r="P13" i="11" s="1"/>
  <c r="AG21" i="11"/>
  <c r="AM21" i="11"/>
  <c r="AI21" i="11"/>
  <c r="AJ21" i="11" s="1"/>
  <c r="AK21" i="11" s="1"/>
  <c r="AJ10" i="7"/>
  <c r="AK10" i="7" s="1"/>
  <c r="AD16" i="9"/>
  <c r="AC25" i="11"/>
  <c r="AD25" i="11" s="1"/>
  <c r="AM18" i="12"/>
  <c r="AG18" i="12"/>
  <c r="AI18" i="12"/>
  <c r="AM29" i="10"/>
  <c r="AI29" i="10"/>
  <c r="AJ29" i="10" s="1"/>
  <c r="AK29" i="10" s="1"/>
  <c r="AG29" i="10"/>
  <c r="AB13" i="10"/>
  <c r="AC7" i="10"/>
  <c r="AJ27" i="11"/>
  <c r="AK27" i="11" s="1"/>
  <c r="AC9" i="11"/>
  <c r="AD9" i="11" s="1"/>
  <c r="AM11" i="5"/>
  <c r="AG11" i="5"/>
  <c r="AI11" i="5"/>
  <c r="AJ11" i="5" s="1"/>
  <c r="AK11" i="5" s="1"/>
  <c r="AP10" i="7"/>
  <c r="AQ10" i="7" s="1"/>
  <c r="AR10" i="7" s="1"/>
  <c r="AN10" i="7"/>
  <c r="AI8" i="12"/>
  <c r="AJ8" i="12" s="1"/>
  <c r="AK8" i="12" s="1"/>
  <c r="AG8" i="12"/>
  <c r="AM8" i="12"/>
  <c r="AQ26" i="8"/>
  <c r="AR26" i="8" s="1"/>
  <c r="AU26" i="8" s="1"/>
  <c r="AT26" i="8"/>
  <c r="AC16" i="10"/>
  <c r="AG24" i="10"/>
  <c r="AM24" i="10"/>
  <c r="AI24" i="10"/>
  <c r="AJ24" i="10" s="1"/>
  <c r="AK24" i="10" s="1"/>
  <c r="AI8" i="7"/>
  <c r="AG8" i="7"/>
  <c r="AM8" i="7"/>
  <c r="AM10" i="10"/>
  <c r="AG10" i="10"/>
  <c r="AI10" i="10"/>
  <c r="AJ10" i="10" s="1"/>
  <c r="AK10" i="10" s="1"/>
  <c r="AP21" i="10"/>
  <c r="AQ21" i="10" s="1"/>
  <c r="AR21" i="10" s="1"/>
  <c r="AN21" i="10"/>
  <c r="W7" i="10"/>
  <c r="W13" i="10" s="1"/>
  <c r="V13" i="10"/>
  <c r="AI10" i="11"/>
  <c r="AJ10" i="11" s="1"/>
  <c r="AK10" i="11" s="1"/>
  <c r="AM10" i="11"/>
  <c r="AG10" i="11"/>
  <c r="AF11" i="8"/>
  <c r="AB11" i="8"/>
  <c r="AC11" i="8" s="1"/>
  <c r="AD11" i="8" s="1"/>
  <c r="Z11" i="8"/>
  <c r="AP19" i="9"/>
  <c r="AN19" i="9"/>
  <c r="AI35" i="10"/>
  <c r="AJ35" i="10" s="1"/>
  <c r="AK35" i="10" s="1"/>
  <c r="AG35" i="10"/>
  <c r="AM35" i="10"/>
  <c r="AC27" i="5"/>
  <c r="AD27" i="5" s="1"/>
  <c r="AN18" i="11"/>
  <c r="AP18" i="11"/>
  <c r="AJ35" i="11"/>
  <c r="AK35" i="11" s="1"/>
  <c r="AC7" i="8"/>
  <c r="AI32" i="11"/>
  <c r="AJ32" i="11" s="1"/>
  <c r="AK32" i="11" s="1"/>
  <c r="AG32" i="11"/>
  <c r="AM32" i="11"/>
  <c r="AJ20" i="7"/>
  <c r="AK20" i="7" s="1"/>
  <c r="AI20" i="8"/>
  <c r="AG20" i="8"/>
  <c r="AM20" i="8"/>
  <c r="AG26" i="7"/>
  <c r="AM26" i="7"/>
  <c r="AI26" i="7"/>
  <c r="AC21" i="11"/>
  <c r="AD21" i="11" s="1"/>
  <c r="D12" i="6"/>
  <c r="D11" i="6"/>
  <c r="D10" i="6"/>
  <c r="D9" i="6"/>
  <c r="D8" i="6"/>
  <c r="D7" i="6"/>
  <c r="C8" i="6"/>
  <c r="C9" i="6"/>
  <c r="C10" i="6"/>
  <c r="C11" i="6"/>
  <c r="C12" i="6"/>
  <c r="C7" i="6"/>
  <c r="AT34" i="9" l="1"/>
  <c r="AG10" i="5"/>
  <c r="AI10" i="5"/>
  <c r="AM10" i="5"/>
  <c r="AP19" i="8"/>
  <c r="AN19" i="8"/>
  <c r="AP18" i="5"/>
  <c r="AN18" i="5"/>
  <c r="AT20" i="11"/>
  <c r="AU9" i="8"/>
  <c r="AU23" i="7"/>
  <c r="AT10" i="8"/>
  <c r="AT9" i="8"/>
  <c r="AU21" i="10"/>
  <c r="AT27" i="10"/>
  <c r="AP24" i="7"/>
  <c r="AQ24" i="7" s="1"/>
  <c r="AR24" i="7" s="1"/>
  <c r="AU24" i="7" s="1"/>
  <c r="AN24" i="7"/>
  <c r="Y33" i="7"/>
  <c r="U33" i="7"/>
  <c r="S33" i="7"/>
  <c r="N36" i="9"/>
  <c r="N37" i="9" s="1"/>
  <c r="O33" i="9"/>
  <c r="U33" i="5"/>
  <c r="S33" i="5"/>
  <c r="Y33" i="5"/>
  <c r="O33" i="7"/>
  <c r="N36" i="7"/>
  <c r="N37" i="7" s="1"/>
  <c r="AT21" i="7"/>
  <c r="N36" i="12"/>
  <c r="N37" i="12" s="1"/>
  <c r="O33" i="12"/>
  <c r="AT21" i="9"/>
  <c r="AT23" i="5"/>
  <c r="AU23" i="11"/>
  <c r="S33" i="9"/>
  <c r="U33" i="9"/>
  <c r="Y33" i="9"/>
  <c r="U33" i="10"/>
  <c r="S33" i="10"/>
  <c r="Y33" i="10"/>
  <c r="Y33" i="8"/>
  <c r="U33" i="8"/>
  <c r="S33" i="8"/>
  <c r="O33" i="5"/>
  <c r="N36" i="5"/>
  <c r="N37" i="5" s="1"/>
  <c r="AJ27" i="8"/>
  <c r="AK27" i="8" s="1"/>
  <c r="O33" i="10"/>
  <c r="N36" i="10"/>
  <c r="N37" i="10" s="1"/>
  <c r="Y33" i="11"/>
  <c r="S33" i="11"/>
  <c r="U33" i="11"/>
  <c r="AN27" i="8"/>
  <c r="AP27" i="8"/>
  <c r="AQ27" i="8" s="1"/>
  <c r="AR27" i="8" s="1"/>
  <c r="AP25" i="12"/>
  <c r="AQ25" i="12" s="1"/>
  <c r="AR25" i="12" s="1"/>
  <c r="AU25" i="12" s="1"/>
  <c r="AN25" i="12"/>
  <c r="AT20" i="9"/>
  <c r="O33" i="8"/>
  <c r="N36" i="8"/>
  <c r="N37" i="8" s="1"/>
  <c r="W9" i="9"/>
  <c r="W13" i="9" s="1"/>
  <c r="V13" i="9"/>
  <c r="O33" i="11"/>
  <c r="N36" i="11"/>
  <c r="N37" i="11" s="1"/>
  <c r="AT27" i="11"/>
  <c r="AT17" i="8"/>
  <c r="AT19" i="10"/>
  <c r="U33" i="12"/>
  <c r="S33" i="12"/>
  <c r="Y33" i="12"/>
  <c r="AI12" i="8"/>
  <c r="AJ12" i="8" s="1"/>
  <c r="AK12" i="8" s="1"/>
  <c r="AG12" i="8"/>
  <c r="AM12" i="8"/>
  <c r="AM9" i="9"/>
  <c r="AG9" i="9"/>
  <c r="AI9" i="9"/>
  <c r="AI13" i="9" s="1"/>
  <c r="AT19" i="12"/>
  <c r="AP21" i="12"/>
  <c r="AQ21" i="12" s="1"/>
  <c r="AR21" i="12" s="1"/>
  <c r="AU21" i="12" s="1"/>
  <c r="AN21" i="12"/>
  <c r="AJ29" i="12"/>
  <c r="AK29" i="12" s="1"/>
  <c r="AT25" i="7"/>
  <c r="AN29" i="12"/>
  <c r="AP29" i="12"/>
  <c r="AQ29" i="12" s="1"/>
  <c r="AR29" i="12" s="1"/>
  <c r="AT25" i="8"/>
  <c r="AT29" i="8"/>
  <c r="AQ29" i="8"/>
  <c r="AR29" i="8" s="1"/>
  <c r="AU29" i="8" s="1"/>
  <c r="AT31" i="11"/>
  <c r="AT30" i="9"/>
  <c r="AP25" i="9"/>
  <c r="AN25" i="9"/>
  <c r="AQ26" i="5"/>
  <c r="AR26" i="5" s="1"/>
  <c r="AU26" i="5" s="1"/>
  <c r="AT26" i="5"/>
  <c r="AN28" i="7"/>
  <c r="AP28" i="7"/>
  <c r="AQ28" i="7" s="1"/>
  <c r="AR28" i="7" s="1"/>
  <c r="AU28" i="7" s="1"/>
  <c r="AU20" i="7"/>
  <c r="AU34" i="7"/>
  <c r="AU17" i="5"/>
  <c r="AN32" i="11"/>
  <c r="AP32" i="11"/>
  <c r="AQ32" i="11" s="1"/>
  <c r="AR32" i="11" s="1"/>
  <c r="AU32" i="11" s="1"/>
  <c r="AP8" i="7"/>
  <c r="AQ8" i="7" s="1"/>
  <c r="AR8" i="7" s="1"/>
  <c r="AN8" i="7"/>
  <c r="AP22" i="7"/>
  <c r="AQ22" i="7" s="1"/>
  <c r="AR22" i="7" s="1"/>
  <c r="AN22" i="7"/>
  <c r="AP32" i="10"/>
  <c r="AQ32" i="10" s="1"/>
  <c r="AR32" i="10" s="1"/>
  <c r="AU32" i="10" s="1"/>
  <c r="AN32" i="10"/>
  <c r="AQ35" i="8"/>
  <c r="AR35" i="8" s="1"/>
  <c r="AU35" i="8" s="1"/>
  <c r="AT35" i="8"/>
  <c r="AP12" i="5"/>
  <c r="AN12" i="5"/>
  <c r="AP26" i="7"/>
  <c r="AQ26" i="7" s="1"/>
  <c r="AR26" i="7" s="1"/>
  <c r="AN26" i="7"/>
  <c r="AG11" i="8"/>
  <c r="AM11" i="8"/>
  <c r="AI11" i="8"/>
  <c r="AJ11" i="8" s="1"/>
  <c r="AK11" i="8" s="1"/>
  <c r="AN12" i="11"/>
  <c r="AP12" i="11"/>
  <c r="AQ12" i="11" s="1"/>
  <c r="AR12" i="11" s="1"/>
  <c r="AU12" i="11" s="1"/>
  <c r="AP20" i="5"/>
  <c r="AQ20" i="5" s="1"/>
  <c r="AR20" i="5" s="1"/>
  <c r="AN20" i="5"/>
  <c r="AQ26" i="11"/>
  <c r="AR26" i="11" s="1"/>
  <c r="AU26" i="11" s="1"/>
  <c r="AT26" i="11"/>
  <c r="AD8" i="9"/>
  <c r="AD13" i="9" s="1"/>
  <c r="AC13" i="9"/>
  <c r="AQ30" i="8"/>
  <c r="AR30" i="8" s="1"/>
  <c r="AU30" i="8" s="1"/>
  <c r="AT30" i="8"/>
  <c r="AJ24" i="8"/>
  <c r="AK24" i="8" s="1"/>
  <c r="AU17" i="10"/>
  <c r="AQ22" i="11"/>
  <c r="AR22" i="11" s="1"/>
  <c r="AU22" i="11" s="1"/>
  <c r="AT22" i="11"/>
  <c r="AT34" i="12"/>
  <c r="AP18" i="8"/>
  <c r="AQ18" i="8" s="1"/>
  <c r="AR18" i="8" s="1"/>
  <c r="AU18" i="8" s="1"/>
  <c r="AN18" i="8"/>
  <c r="AJ8" i="7"/>
  <c r="AK8" i="7" s="1"/>
  <c r="AP21" i="11"/>
  <c r="AQ21" i="11" s="1"/>
  <c r="AR21" i="11" s="1"/>
  <c r="AU21" i="11" s="1"/>
  <c r="AN21" i="11"/>
  <c r="AK16" i="7"/>
  <c r="AJ22" i="12"/>
  <c r="AK22" i="12" s="1"/>
  <c r="AP10" i="12"/>
  <c r="AN10" i="12"/>
  <c r="AP22" i="10"/>
  <c r="AQ22" i="10" s="1"/>
  <c r="AR22" i="10" s="1"/>
  <c r="AN22" i="10"/>
  <c r="AD18" i="12"/>
  <c r="AP16" i="5"/>
  <c r="AN16" i="5"/>
  <c r="AJ26" i="12"/>
  <c r="AK26" i="12" s="1"/>
  <c r="AJ20" i="5"/>
  <c r="AK20" i="5" s="1"/>
  <c r="AJ23" i="9"/>
  <c r="AK23" i="9" s="1"/>
  <c r="AQ27" i="7"/>
  <c r="AR27" i="7" s="1"/>
  <c r="AU27" i="7" s="1"/>
  <c r="AT27" i="7"/>
  <c r="AT21" i="5"/>
  <c r="AU19" i="10"/>
  <c r="AJ32" i="12"/>
  <c r="AK32" i="12" s="1"/>
  <c r="AN9" i="7"/>
  <c r="AP9" i="7"/>
  <c r="AP16" i="8"/>
  <c r="AN16" i="8"/>
  <c r="AJ28" i="10"/>
  <c r="AK28" i="10" s="1"/>
  <c r="AK16" i="11"/>
  <c r="AU25" i="8"/>
  <c r="AU27" i="11"/>
  <c r="AN18" i="12"/>
  <c r="AP18" i="12"/>
  <c r="AJ35" i="7"/>
  <c r="AK35" i="7" s="1"/>
  <c r="AQ30" i="11"/>
  <c r="AR30" i="11" s="1"/>
  <c r="AU30" i="11" s="1"/>
  <c r="AT30" i="11"/>
  <c r="AP9" i="11"/>
  <c r="AQ9" i="11" s="1"/>
  <c r="AR9" i="11" s="1"/>
  <c r="AU9" i="11" s="1"/>
  <c r="AN9" i="11"/>
  <c r="AQ23" i="10"/>
  <c r="AR23" i="10" s="1"/>
  <c r="AU23" i="10" s="1"/>
  <c r="AT23" i="10"/>
  <c r="AJ18" i="7"/>
  <c r="AK18" i="7" s="1"/>
  <c r="AN7" i="5"/>
  <c r="AP7" i="5"/>
  <c r="AT7" i="5" s="1"/>
  <c r="AN7" i="12"/>
  <c r="AP7" i="12"/>
  <c r="AT7" i="12" s="1"/>
  <c r="AU17" i="8"/>
  <c r="AN22" i="12"/>
  <c r="AP22" i="12"/>
  <c r="AQ22" i="12" s="1"/>
  <c r="AR22" i="12" s="1"/>
  <c r="AQ8" i="10"/>
  <c r="AR8" i="10" s="1"/>
  <c r="AU8" i="10" s="1"/>
  <c r="AT8" i="10"/>
  <c r="AP7" i="8"/>
  <c r="AT7" i="8" s="1"/>
  <c r="AN7" i="8"/>
  <c r="AP18" i="7"/>
  <c r="AQ18" i="7" s="1"/>
  <c r="AR18" i="7" s="1"/>
  <c r="AN18" i="7"/>
  <c r="AJ8" i="9"/>
  <c r="AU21" i="5"/>
  <c r="AQ30" i="5"/>
  <c r="AR30" i="5" s="1"/>
  <c r="AU30" i="5" s="1"/>
  <c r="AT30" i="5"/>
  <c r="AP29" i="11"/>
  <c r="AQ29" i="11" s="1"/>
  <c r="AR29" i="11" s="1"/>
  <c r="AU29" i="11" s="1"/>
  <c r="AN29" i="11"/>
  <c r="AN20" i="10"/>
  <c r="AP20" i="10"/>
  <c r="AQ16" i="11"/>
  <c r="AT16" i="11"/>
  <c r="AN26" i="12"/>
  <c r="AP26" i="12"/>
  <c r="AQ26" i="12" s="1"/>
  <c r="AR26" i="12" s="1"/>
  <c r="AN29" i="5"/>
  <c r="AP29" i="5"/>
  <c r="AQ29" i="5" s="1"/>
  <c r="AR29" i="5" s="1"/>
  <c r="AQ32" i="7"/>
  <c r="AR32" i="7" s="1"/>
  <c r="AU32" i="7" s="1"/>
  <c r="AT32" i="7"/>
  <c r="AB13" i="11"/>
  <c r="AC7" i="11"/>
  <c r="AN11" i="7"/>
  <c r="AP11" i="7"/>
  <c r="AQ11" i="7" s="1"/>
  <c r="AR11" i="7" s="1"/>
  <c r="AU11" i="7" s="1"/>
  <c r="AT12" i="11"/>
  <c r="AP31" i="8"/>
  <c r="AN31" i="8"/>
  <c r="AQ31" i="10"/>
  <c r="AR31" i="10" s="1"/>
  <c r="AU31" i="10" s="1"/>
  <c r="AT31" i="10"/>
  <c r="AI13" i="12"/>
  <c r="AJ7" i="12"/>
  <c r="AP8" i="8"/>
  <c r="AQ8" i="8" s="1"/>
  <c r="AR8" i="8" s="1"/>
  <c r="AU8" i="8" s="1"/>
  <c r="AN8" i="8"/>
  <c r="AJ16" i="8"/>
  <c r="AP7" i="10"/>
  <c r="AN7" i="10"/>
  <c r="AQ16" i="7"/>
  <c r="AT16" i="7"/>
  <c r="AU23" i="5"/>
  <c r="AU21" i="9"/>
  <c r="AT22" i="8"/>
  <c r="AU20" i="9"/>
  <c r="AQ23" i="12"/>
  <c r="AR23" i="12" s="1"/>
  <c r="AU23" i="12" s="1"/>
  <c r="AT23" i="12"/>
  <c r="AQ19" i="5"/>
  <c r="AR19" i="5" s="1"/>
  <c r="AU19" i="5" s="1"/>
  <c r="AT19" i="5"/>
  <c r="AP17" i="11"/>
  <c r="AQ17" i="11" s="1"/>
  <c r="AR17" i="11" s="1"/>
  <c r="AU17" i="11" s="1"/>
  <c r="AN17" i="11"/>
  <c r="AP8" i="5"/>
  <c r="AN8" i="5"/>
  <c r="AQ18" i="11"/>
  <c r="AR18" i="11" s="1"/>
  <c r="AU18" i="11" s="1"/>
  <c r="AT18" i="11"/>
  <c r="AT9" i="11"/>
  <c r="AN9" i="5"/>
  <c r="AP9" i="5"/>
  <c r="AQ9" i="5" s="1"/>
  <c r="AR9" i="5" s="1"/>
  <c r="AU9" i="5" s="1"/>
  <c r="AN16" i="10"/>
  <c r="AP16" i="10"/>
  <c r="AJ7" i="5"/>
  <c r="AI13" i="5"/>
  <c r="AP20" i="8"/>
  <c r="AQ20" i="8" s="1"/>
  <c r="AR20" i="8" s="1"/>
  <c r="AN20" i="8"/>
  <c r="AN30" i="12"/>
  <c r="AP30" i="12"/>
  <c r="AQ30" i="12" s="1"/>
  <c r="AR30" i="12" s="1"/>
  <c r="AU30" i="12" s="1"/>
  <c r="AJ7" i="8"/>
  <c r="AP21" i="8"/>
  <c r="AN21" i="8"/>
  <c r="AT23" i="11"/>
  <c r="AP26" i="10"/>
  <c r="AQ26" i="10" s="1"/>
  <c r="AR26" i="10" s="1"/>
  <c r="AN26" i="10"/>
  <c r="AP24" i="5"/>
  <c r="AN24" i="5"/>
  <c r="AQ19" i="9"/>
  <c r="AR19" i="9" s="1"/>
  <c r="AU19" i="9" s="1"/>
  <c r="AT19" i="9"/>
  <c r="AP24" i="10"/>
  <c r="AQ24" i="10" s="1"/>
  <c r="AR24" i="10" s="1"/>
  <c r="AU24" i="10" s="1"/>
  <c r="AN24" i="10"/>
  <c r="AJ20" i="8"/>
  <c r="AK20" i="8" s="1"/>
  <c r="AC13" i="8"/>
  <c r="AD7" i="8"/>
  <c r="AD13" i="8" s="1"/>
  <c r="AN29" i="10"/>
  <c r="AP29" i="10"/>
  <c r="AQ29" i="10" s="1"/>
  <c r="AR29" i="10" s="1"/>
  <c r="AU29" i="10" s="1"/>
  <c r="W7" i="11"/>
  <c r="W13" i="11" s="1"/>
  <c r="V13" i="11"/>
  <c r="AT34" i="7"/>
  <c r="AJ12" i="9"/>
  <c r="AK12" i="9" s="1"/>
  <c r="AP27" i="5"/>
  <c r="AN27" i="5"/>
  <c r="AQ29" i="7"/>
  <c r="AR29" i="7" s="1"/>
  <c r="AU29" i="7" s="1"/>
  <c r="AT29" i="7"/>
  <c r="AT30" i="10"/>
  <c r="AP8" i="9"/>
  <c r="AT8" i="9" s="1"/>
  <c r="AN8" i="9"/>
  <c r="AP12" i="7"/>
  <c r="AQ12" i="7" s="1"/>
  <c r="AR12" i="7" s="1"/>
  <c r="AU12" i="7" s="1"/>
  <c r="AN12" i="7"/>
  <c r="AR16" i="12"/>
  <c r="AQ31" i="12"/>
  <c r="AR31" i="12" s="1"/>
  <c r="AU31" i="12" s="1"/>
  <c r="AT31" i="12"/>
  <c r="AJ32" i="9"/>
  <c r="AK32" i="9" s="1"/>
  <c r="AD16" i="5"/>
  <c r="AJ31" i="5"/>
  <c r="AK31" i="5" s="1"/>
  <c r="AI13" i="10"/>
  <c r="AJ7" i="10"/>
  <c r="AP25" i="11"/>
  <c r="AN25" i="11"/>
  <c r="AJ26" i="10"/>
  <c r="AK26" i="10" s="1"/>
  <c r="AQ35" i="9"/>
  <c r="AR35" i="9" s="1"/>
  <c r="AU35" i="9" s="1"/>
  <c r="AT35" i="9"/>
  <c r="AN7" i="7"/>
  <c r="AP7" i="7"/>
  <c r="AJ8" i="11"/>
  <c r="AK8" i="11" s="1"/>
  <c r="AU7" i="9"/>
  <c r="AJ22" i="10"/>
  <c r="AK22" i="10" s="1"/>
  <c r="AJ16" i="5"/>
  <c r="AP35" i="7"/>
  <c r="AQ35" i="7" s="1"/>
  <c r="AR35" i="7" s="1"/>
  <c r="AN35" i="7"/>
  <c r="AN34" i="5"/>
  <c r="AP34" i="5"/>
  <c r="AP32" i="8"/>
  <c r="AN32" i="8"/>
  <c r="AJ16" i="10"/>
  <c r="AQ10" i="9"/>
  <c r="AR10" i="9" s="1"/>
  <c r="AU10" i="9" s="1"/>
  <c r="AT10" i="9"/>
  <c r="AU35" i="11"/>
  <c r="AN19" i="7"/>
  <c r="AP19" i="7"/>
  <c r="AT20" i="7"/>
  <c r="AB13" i="8"/>
  <c r="AP35" i="10"/>
  <c r="AQ35" i="10" s="1"/>
  <c r="AR35" i="10" s="1"/>
  <c r="AU35" i="10" s="1"/>
  <c r="AN35" i="10"/>
  <c r="AD16" i="10"/>
  <c r="AN11" i="5"/>
  <c r="AP11" i="5"/>
  <c r="AQ11" i="5" s="1"/>
  <c r="AR11" i="5" s="1"/>
  <c r="AU11" i="5" s="1"/>
  <c r="AD7" i="10"/>
  <c r="AD13" i="10" s="1"/>
  <c r="AC13" i="10"/>
  <c r="AJ18" i="12"/>
  <c r="AP12" i="9"/>
  <c r="AQ12" i="9" s="1"/>
  <c r="AR12" i="9" s="1"/>
  <c r="AN12" i="9"/>
  <c r="AU25" i="7"/>
  <c r="AP24" i="9"/>
  <c r="AN24" i="9"/>
  <c r="AT27" i="12"/>
  <c r="AJ30" i="7"/>
  <c r="AK30" i="7" s="1"/>
  <c r="AT23" i="7"/>
  <c r="AC13" i="7"/>
  <c r="AD7" i="7"/>
  <c r="AD13" i="7" s="1"/>
  <c r="AN28" i="8"/>
  <c r="AP28" i="8"/>
  <c r="AQ28" i="8" s="1"/>
  <c r="AR28" i="8" s="1"/>
  <c r="AU28" i="8" s="1"/>
  <c r="AJ34" i="11"/>
  <c r="AK34" i="11" s="1"/>
  <c r="AG7" i="11"/>
  <c r="AM7" i="11"/>
  <c r="AI7" i="11"/>
  <c r="AP32" i="9"/>
  <c r="AQ32" i="9" s="1"/>
  <c r="AR32" i="9" s="1"/>
  <c r="AN32" i="9"/>
  <c r="AP31" i="5"/>
  <c r="AQ31" i="5" s="1"/>
  <c r="AR31" i="5" s="1"/>
  <c r="AN31" i="5"/>
  <c r="AQ24" i="11"/>
  <c r="AR24" i="11" s="1"/>
  <c r="AU24" i="11" s="1"/>
  <c r="AT24" i="11"/>
  <c r="AT21" i="10"/>
  <c r="AQ31" i="7"/>
  <c r="AR31" i="7" s="1"/>
  <c r="AU31" i="7" s="1"/>
  <c r="AT31" i="7"/>
  <c r="AT17" i="5"/>
  <c r="AP35" i="5"/>
  <c r="AQ35" i="5" s="1"/>
  <c r="AR35" i="5" s="1"/>
  <c r="AN35" i="5"/>
  <c r="AP11" i="10"/>
  <c r="AN11" i="10"/>
  <c r="AJ26" i="7"/>
  <c r="AK26" i="7" s="1"/>
  <c r="AN31" i="9"/>
  <c r="AP31" i="9"/>
  <c r="AP23" i="9"/>
  <c r="AQ23" i="9" s="1"/>
  <c r="AR23" i="9" s="1"/>
  <c r="AN23" i="9"/>
  <c r="AP32" i="12"/>
  <c r="AQ32" i="12" s="1"/>
  <c r="AR32" i="12" s="1"/>
  <c r="AN32" i="12"/>
  <c r="AP9" i="10"/>
  <c r="AN9" i="10"/>
  <c r="AJ35" i="5"/>
  <c r="AK35" i="5" s="1"/>
  <c r="AU10" i="7"/>
  <c r="AJ29" i="5"/>
  <c r="AK29" i="5" s="1"/>
  <c r="AP11" i="11"/>
  <c r="AQ11" i="11" s="1"/>
  <c r="AR11" i="11" s="1"/>
  <c r="AU11" i="11" s="1"/>
  <c r="AN11" i="11"/>
  <c r="AP28" i="10"/>
  <c r="AQ28" i="10" s="1"/>
  <c r="AR28" i="10" s="1"/>
  <c r="AN28" i="10"/>
  <c r="AN9" i="12"/>
  <c r="AP9" i="12"/>
  <c r="AT35" i="11"/>
  <c r="AN10" i="11"/>
  <c r="AP10" i="11"/>
  <c r="AQ10" i="11" s="1"/>
  <c r="AR10" i="11" s="1"/>
  <c r="AU10" i="11" s="1"/>
  <c r="AP10" i="10"/>
  <c r="AQ10" i="10" s="1"/>
  <c r="AR10" i="10" s="1"/>
  <c r="AU10" i="10" s="1"/>
  <c r="AN10" i="10"/>
  <c r="AP8" i="12"/>
  <c r="AQ8" i="12" s="1"/>
  <c r="AR8" i="12" s="1"/>
  <c r="AU8" i="12" s="1"/>
  <c r="AN8" i="12"/>
  <c r="AT10" i="7"/>
  <c r="AJ22" i="7"/>
  <c r="AK22" i="7" s="1"/>
  <c r="AP30" i="7"/>
  <c r="AQ30" i="7" s="1"/>
  <c r="AR30" i="7" s="1"/>
  <c r="AN30" i="7"/>
  <c r="AC13" i="5"/>
  <c r="AD7" i="5"/>
  <c r="AD13" i="5" s="1"/>
  <c r="AD16" i="8"/>
  <c r="AK16" i="9"/>
  <c r="AQ18" i="9"/>
  <c r="AR18" i="9" s="1"/>
  <c r="AU18" i="9" s="1"/>
  <c r="AT18" i="9"/>
  <c r="AP34" i="11"/>
  <c r="AQ34" i="11" s="1"/>
  <c r="AR34" i="11" s="1"/>
  <c r="AN34" i="11"/>
  <c r="AP18" i="10"/>
  <c r="AQ18" i="10" s="1"/>
  <c r="AR18" i="10" s="1"/>
  <c r="AU18" i="10" s="1"/>
  <c r="AN18" i="10"/>
  <c r="AN27" i="9"/>
  <c r="AP27" i="9"/>
  <c r="AQ27" i="9" s="1"/>
  <c r="AR27" i="9" s="1"/>
  <c r="AU27" i="9" s="1"/>
  <c r="AP24" i="8"/>
  <c r="AQ24" i="8" s="1"/>
  <c r="AR24" i="8" s="1"/>
  <c r="AN24" i="8"/>
  <c r="AN28" i="5"/>
  <c r="AP28" i="5"/>
  <c r="AQ26" i="9"/>
  <c r="AR26" i="9" s="1"/>
  <c r="AU26" i="9" s="1"/>
  <c r="AT26" i="9"/>
  <c r="AQ28" i="9"/>
  <c r="AR28" i="9" s="1"/>
  <c r="AU28" i="9" s="1"/>
  <c r="AT28" i="9"/>
  <c r="AU20" i="11"/>
  <c r="AP12" i="12"/>
  <c r="AQ12" i="12" s="1"/>
  <c r="AR12" i="12" s="1"/>
  <c r="AU12" i="12" s="1"/>
  <c r="AN12" i="12"/>
  <c r="AJ7" i="7"/>
  <c r="AI13" i="7"/>
  <c r="AP12" i="10"/>
  <c r="AN12" i="10"/>
  <c r="AN8" i="11"/>
  <c r="AP8" i="11"/>
  <c r="AQ8" i="11" s="1"/>
  <c r="AR8" i="11" s="1"/>
  <c r="AC13" i="12"/>
  <c r="AD7" i="12"/>
  <c r="AD13" i="12" s="1"/>
  <c r="AT17" i="10"/>
  <c r="AQ16" i="9"/>
  <c r="M12" i="3"/>
  <c r="AM2" i="6"/>
  <c r="AF2" i="6"/>
  <c r="Y2" i="6"/>
  <c r="R2" i="6"/>
  <c r="K2" i="6"/>
  <c r="C42" i="6"/>
  <c r="C41" i="6"/>
  <c r="C40" i="6"/>
  <c r="A41" i="6"/>
  <c r="A42" i="6"/>
  <c r="A40" i="6"/>
  <c r="B35" i="6"/>
  <c r="B22" i="6"/>
  <c r="B23" i="6"/>
  <c r="B24" i="6"/>
  <c r="B25" i="6"/>
  <c r="D25" i="6" s="1"/>
  <c r="B26" i="6"/>
  <c r="D26" i="6" s="1"/>
  <c r="B27" i="6"/>
  <c r="D27" i="6" s="1"/>
  <c r="B28" i="6"/>
  <c r="D28" i="6" s="1"/>
  <c r="B29" i="6"/>
  <c r="D29" i="6" s="1"/>
  <c r="B30" i="6"/>
  <c r="D30" i="6" s="1"/>
  <c r="B31" i="6"/>
  <c r="D31" i="6" s="1"/>
  <c r="B32" i="6"/>
  <c r="D32" i="6" s="1"/>
  <c r="B34" i="6"/>
  <c r="B21" i="6"/>
  <c r="B20" i="6"/>
  <c r="B19" i="6"/>
  <c r="B18" i="6"/>
  <c r="B17" i="6"/>
  <c r="B16" i="6"/>
  <c r="B8" i="6"/>
  <c r="B9" i="6"/>
  <c r="B10" i="6"/>
  <c r="B11" i="6"/>
  <c r="B12" i="6"/>
  <c r="B7" i="6"/>
  <c r="AU69" i="6"/>
  <c r="AW69" i="3" s="1"/>
  <c r="AU68" i="6"/>
  <c r="AW68" i="3" s="1"/>
  <c r="AP64" i="6"/>
  <c r="AI64" i="6"/>
  <c r="AP52" i="6"/>
  <c r="AI52" i="6"/>
  <c r="AU49" i="6"/>
  <c r="AW49" i="3" s="1"/>
  <c r="AU48" i="6"/>
  <c r="AW48" i="3" s="1"/>
  <c r="I36" i="6"/>
  <c r="H36" i="6"/>
  <c r="AW35" i="6"/>
  <c r="AW13" i="6"/>
  <c r="AW12" i="6"/>
  <c r="AA12" i="6"/>
  <c r="T12" i="6"/>
  <c r="K12" i="6"/>
  <c r="N12" i="6" s="1"/>
  <c r="AO12" i="6"/>
  <c r="M12" i="6"/>
  <c r="K11" i="6"/>
  <c r="R11" i="6" s="1"/>
  <c r="Y11" i="6" s="1"/>
  <c r="AO10" i="6"/>
  <c r="K10" i="6"/>
  <c r="L10" i="6" s="1"/>
  <c r="T10" i="6"/>
  <c r="K9" i="6"/>
  <c r="L9" i="6" s="1"/>
  <c r="K8" i="6"/>
  <c r="R8" i="6" s="1"/>
  <c r="AO8" i="6"/>
  <c r="T8" i="6"/>
  <c r="K7" i="6"/>
  <c r="AP10" i="5" l="1"/>
  <c r="AQ10" i="5" s="1"/>
  <c r="AR10" i="5" s="1"/>
  <c r="AN10" i="5"/>
  <c r="AJ10" i="5"/>
  <c r="AK10" i="5" s="1"/>
  <c r="AT10" i="5"/>
  <c r="AT19" i="8"/>
  <c r="AQ19" i="8"/>
  <c r="AR19" i="8" s="1"/>
  <c r="AU19" i="8" s="1"/>
  <c r="AT9" i="5"/>
  <c r="AT17" i="11"/>
  <c r="AT8" i="8"/>
  <c r="AI56" i="3"/>
  <c r="AI67" i="3"/>
  <c r="N67" i="3"/>
  <c r="N56" i="3"/>
  <c r="N55" i="3"/>
  <c r="U56" i="3"/>
  <c r="U67" i="3"/>
  <c r="U55" i="3"/>
  <c r="AB56" i="3"/>
  <c r="AB67" i="3"/>
  <c r="AB55" i="3"/>
  <c r="AP67" i="3"/>
  <c r="AT22" i="10"/>
  <c r="AT18" i="5"/>
  <c r="AQ18" i="5"/>
  <c r="AR18" i="5" s="1"/>
  <c r="AU18" i="5" s="1"/>
  <c r="AT21" i="11"/>
  <c r="AI13" i="8"/>
  <c r="AT18" i="8"/>
  <c r="AT32" i="11"/>
  <c r="AT21" i="12"/>
  <c r="AT29" i="10"/>
  <c r="AU27" i="8"/>
  <c r="AU26" i="12"/>
  <c r="AU29" i="12"/>
  <c r="AT26" i="7"/>
  <c r="AT25" i="12"/>
  <c r="V33" i="12"/>
  <c r="U36" i="12"/>
  <c r="U37" i="12" s="1"/>
  <c r="AB33" i="8"/>
  <c r="Z33" i="8"/>
  <c r="AF33" i="8"/>
  <c r="P33" i="9"/>
  <c r="P36" i="9" s="1"/>
  <c r="P37" i="9" s="1"/>
  <c r="O36" i="9"/>
  <c r="O37" i="9" s="1"/>
  <c r="N43" i="9" s="1"/>
  <c r="N44" i="9" s="1"/>
  <c r="N83" i="9" s="1"/>
  <c r="N85" i="9" s="1"/>
  <c r="N86" i="9" s="1"/>
  <c r="AP9" i="9"/>
  <c r="AQ9" i="9" s="1"/>
  <c r="AR9" i="9" s="1"/>
  <c r="AN9" i="9"/>
  <c r="AT27" i="8"/>
  <c r="Z33" i="10"/>
  <c r="AF33" i="10"/>
  <c r="AB33" i="10"/>
  <c r="AF33" i="12"/>
  <c r="AB33" i="12"/>
  <c r="Z33" i="12"/>
  <c r="P33" i="12"/>
  <c r="P36" i="12" s="1"/>
  <c r="P37" i="12" s="1"/>
  <c r="O36" i="12"/>
  <c r="O37" i="12" s="1"/>
  <c r="N43" i="12" s="1"/>
  <c r="N44" i="12" s="1"/>
  <c r="N83" i="12" s="1"/>
  <c r="N85" i="12" s="1"/>
  <c r="N86" i="12" s="1"/>
  <c r="AU22" i="10"/>
  <c r="AN12" i="8"/>
  <c r="AP12" i="8"/>
  <c r="P33" i="8"/>
  <c r="P36" i="8" s="1"/>
  <c r="P37" i="8" s="1"/>
  <c r="O36" i="8"/>
  <c r="O37" i="8" s="1"/>
  <c r="N43" i="8" s="1"/>
  <c r="N44" i="8" s="1"/>
  <c r="N83" i="8" s="1"/>
  <c r="N85" i="8" s="1"/>
  <c r="N86" i="8" s="1"/>
  <c r="V33" i="11"/>
  <c r="U36" i="11"/>
  <c r="U37" i="11" s="1"/>
  <c r="U36" i="10"/>
  <c r="U37" i="10" s="1"/>
  <c r="V33" i="10"/>
  <c r="V33" i="7"/>
  <c r="U36" i="7"/>
  <c r="U37" i="7" s="1"/>
  <c r="AT22" i="7"/>
  <c r="AT8" i="7"/>
  <c r="AF33" i="9"/>
  <c r="AB33" i="9"/>
  <c r="Z33" i="9"/>
  <c r="P33" i="7"/>
  <c r="P36" i="7" s="1"/>
  <c r="P37" i="7" s="1"/>
  <c r="O36" i="7"/>
  <c r="O37" i="7" s="1"/>
  <c r="N43" i="7" s="1"/>
  <c r="N44" i="7" s="1"/>
  <c r="N83" i="7" s="1"/>
  <c r="N85" i="7" s="1"/>
  <c r="N86" i="7" s="1"/>
  <c r="Z33" i="7"/>
  <c r="AB33" i="7"/>
  <c r="AF33" i="7"/>
  <c r="AT20" i="8"/>
  <c r="AU22" i="12"/>
  <c r="AT10" i="10"/>
  <c r="AT24" i="7"/>
  <c r="Z33" i="11"/>
  <c r="AF33" i="11"/>
  <c r="AB33" i="11"/>
  <c r="P33" i="5"/>
  <c r="P36" i="5" s="1"/>
  <c r="P37" i="5" s="1"/>
  <c r="O36" i="5"/>
  <c r="O37" i="5" s="1"/>
  <c r="N43" i="5" s="1"/>
  <c r="N44" i="5" s="1"/>
  <c r="N83" i="5" s="1"/>
  <c r="N85" i="5" s="1"/>
  <c r="N86" i="5" s="1"/>
  <c r="V33" i="9"/>
  <c r="U36" i="9"/>
  <c r="U37" i="9" s="1"/>
  <c r="AF33" i="5"/>
  <c r="AB33" i="5"/>
  <c r="Z33" i="5"/>
  <c r="AJ9" i="9"/>
  <c r="AK9" i="9" s="1"/>
  <c r="P33" i="11"/>
  <c r="P36" i="11" s="1"/>
  <c r="P37" i="11" s="1"/>
  <c r="O36" i="11"/>
  <c r="O37" i="11" s="1"/>
  <c r="N43" i="11" s="1"/>
  <c r="N44" i="11" s="1"/>
  <c r="N83" i="11" s="1"/>
  <c r="N85" i="11" s="1"/>
  <c r="N86" i="11" s="1"/>
  <c r="P33" i="10"/>
  <c r="P36" i="10" s="1"/>
  <c r="P37" i="10" s="1"/>
  <c r="O36" i="10"/>
  <c r="O37" i="10" s="1"/>
  <c r="N43" i="10" s="1"/>
  <c r="N44" i="10" s="1"/>
  <c r="N83" i="10" s="1"/>
  <c r="N85" i="10" s="1"/>
  <c r="N86" i="10" s="1"/>
  <c r="V33" i="8"/>
  <c r="U36" i="8"/>
  <c r="U37" i="8" s="1"/>
  <c r="V33" i="5"/>
  <c r="U36" i="5"/>
  <c r="U37" i="5" s="1"/>
  <c r="AT27" i="9"/>
  <c r="AQ25" i="9"/>
  <c r="AR25" i="9" s="1"/>
  <c r="AU25" i="9" s="1"/>
  <c r="AT25" i="9"/>
  <c r="AT28" i="7"/>
  <c r="AT29" i="12"/>
  <c r="AU34" i="11"/>
  <c r="AU20" i="5"/>
  <c r="AU23" i="9"/>
  <c r="AU31" i="5"/>
  <c r="AU28" i="10"/>
  <c r="AU32" i="9"/>
  <c r="AU29" i="5"/>
  <c r="AU35" i="5"/>
  <c r="AU26" i="10"/>
  <c r="AQ9" i="10"/>
  <c r="AR9" i="10" s="1"/>
  <c r="AU9" i="10" s="1"/>
  <c r="AT9" i="10"/>
  <c r="AQ19" i="7"/>
  <c r="AR19" i="7" s="1"/>
  <c r="AU19" i="7" s="1"/>
  <c r="AT19" i="7"/>
  <c r="AJ13" i="8"/>
  <c r="AK7" i="8"/>
  <c r="AK13" i="8" s="1"/>
  <c r="AQ8" i="5"/>
  <c r="AR8" i="5" s="1"/>
  <c r="AU8" i="5" s="1"/>
  <c r="AT8" i="5"/>
  <c r="AK7" i="7"/>
  <c r="AK13" i="7" s="1"/>
  <c r="AJ13" i="7"/>
  <c r="AT29" i="5"/>
  <c r="AQ32" i="8"/>
  <c r="AR32" i="8" s="1"/>
  <c r="AU32" i="8" s="1"/>
  <c r="AT32" i="8"/>
  <c r="AP13" i="7"/>
  <c r="AT13" i="7" s="1"/>
  <c r="AQ7" i="7"/>
  <c r="AT7" i="7"/>
  <c r="AT31" i="5"/>
  <c r="AQ27" i="5"/>
  <c r="AR27" i="5" s="1"/>
  <c r="AU27" i="5" s="1"/>
  <c r="AT27" i="5"/>
  <c r="AQ24" i="5"/>
  <c r="AR24" i="5" s="1"/>
  <c r="AU24" i="5" s="1"/>
  <c r="AT24" i="5"/>
  <c r="AQ31" i="8"/>
  <c r="AR31" i="8" s="1"/>
  <c r="AU31" i="8" s="1"/>
  <c r="AT31" i="8"/>
  <c r="AR16" i="11"/>
  <c r="AT28" i="10"/>
  <c r="AT26" i="12"/>
  <c r="AU8" i="7"/>
  <c r="AT35" i="10"/>
  <c r="AT11" i="11"/>
  <c r="AQ16" i="10"/>
  <c r="AQ28" i="5"/>
  <c r="AR28" i="5" s="1"/>
  <c r="AU28" i="5" s="1"/>
  <c r="AT28" i="5"/>
  <c r="AQ9" i="12"/>
  <c r="AR9" i="12" s="1"/>
  <c r="AU9" i="12" s="1"/>
  <c r="AT9" i="12"/>
  <c r="AU32" i="12"/>
  <c r="AQ11" i="10"/>
  <c r="AR11" i="10" s="1"/>
  <c r="AU11" i="10" s="1"/>
  <c r="AT11" i="10"/>
  <c r="AK18" i="12"/>
  <c r="AQ34" i="5"/>
  <c r="AR34" i="5" s="1"/>
  <c r="AU34" i="5" s="1"/>
  <c r="AT34" i="5"/>
  <c r="AU16" i="12"/>
  <c r="AT12" i="9"/>
  <c r="AT8" i="12"/>
  <c r="AR16" i="7"/>
  <c r="AK7" i="12"/>
  <c r="AK13" i="12" s="1"/>
  <c r="AJ13" i="12"/>
  <c r="AQ20" i="10"/>
  <c r="AR20" i="10" s="1"/>
  <c r="AU20" i="10" s="1"/>
  <c r="AT20" i="10"/>
  <c r="AP13" i="12"/>
  <c r="AQ7" i="12"/>
  <c r="AT35" i="7"/>
  <c r="AT11" i="5"/>
  <c r="AQ10" i="12"/>
  <c r="AR10" i="12" s="1"/>
  <c r="AU10" i="12" s="1"/>
  <c r="AT10" i="12"/>
  <c r="AT24" i="8"/>
  <c r="AU26" i="7"/>
  <c r="AP13" i="5"/>
  <c r="AQ7" i="5"/>
  <c r="AQ18" i="12"/>
  <c r="AQ16" i="8"/>
  <c r="AT16" i="8"/>
  <c r="AQ16" i="5"/>
  <c r="AT16" i="5"/>
  <c r="AT22" i="12"/>
  <c r="AQ12" i="5"/>
  <c r="AR12" i="5" s="1"/>
  <c r="AU12" i="5" s="1"/>
  <c r="AT12" i="5"/>
  <c r="AU22" i="7"/>
  <c r="AI13" i="11"/>
  <c r="AJ7" i="11"/>
  <c r="AQ8" i="9"/>
  <c r="AK8" i="9"/>
  <c r="AU8" i="11"/>
  <c r="AU24" i="8"/>
  <c r="AT32" i="10"/>
  <c r="AU30" i="7"/>
  <c r="AT35" i="5"/>
  <c r="AQ31" i="9"/>
  <c r="AR31" i="9" s="1"/>
  <c r="AU31" i="9" s="1"/>
  <c r="AT31" i="9"/>
  <c r="AT16" i="10"/>
  <c r="AU35" i="7"/>
  <c r="AT12" i="12"/>
  <c r="AQ25" i="11"/>
  <c r="AR25" i="11" s="1"/>
  <c r="AU25" i="11" s="1"/>
  <c r="AT25" i="11"/>
  <c r="AT10" i="11"/>
  <c r="AU20" i="8"/>
  <c r="AQ7" i="10"/>
  <c r="AP13" i="10"/>
  <c r="AT7" i="10"/>
  <c r="AU18" i="7"/>
  <c r="AQ9" i="7"/>
  <c r="AR9" i="7" s="1"/>
  <c r="AU9" i="7" s="1"/>
  <c r="AT9" i="7"/>
  <c r="AT23" i="9"/>
  <c r="AT18" i="10"/>
  <c r="AP7" i="11"/>
  <c r="AT7" i="11" s="1"/>
  <c r="AN7" i="11"/>
  <c r="AQ24" i="9"/>
  <c r="AR24" i="9" s="1"/>
  <c r="AU24" i="9" s="1"/>
  <c r="AT24" i="9"/>
  <c r="AT28" i="8"/>
  <c r="AT24" i="10"/>
  <c r="AT34" i="11"/>
  <c r="AK16" i="5"/>
  <c r="AJ13" i="10"/>
  <c r="AK7" i="10"/>
  <c r="AK13" i="10" s="1"/>
  <c r="AT32" i="9"/>
  <c r="AK16" i="8"/>
  <c r="AT30" i="12"/>
  <c r="AR16" i="9"/>
  <c r="AQ12" i="10"/>
  <c r="AR12" i="10" s="1"/>
  <c r="AU12" i="10" s="1"/>
  <c r="AT12" i="10"/>
  <c r="AT30" i="7"/>
  <c r="AU12" i="9"/>
  <c r="AK16" i="10"/>
  <c r="AT8" i="11"/>
  <c r="AT26" i="10"/>
  <c r="AT11" i="7"/>
  <c r="AQ21" i="8"/>
  <c r="AR21" i="8" s="1"/>
  <c r="AU21" i="8" s="1"/>
  <c r="AT21" i="8"/>
  <c r="AK7" i="5"/>
  <c r="AK13" i="5" s="1"/>
  <c r="AJ13" i="5"/>
  <c r="AT12" i="7"/>
  <c r="AC13" i="11"/>
  <c r="AD7" i="11"/>
  <c r="AD13" i="11" s="1"/>
  <c r="AQ7" i="8"/>
  <c r="AT18" i="7"/>
  <c r="AT32" i="12"/>
  <c r="AT20" i="5"/>
  <c r="AT29" i="11"/>
  <c r="AP11" i="8"/>
  <c r="AN11" i="8"/>
  <c r="AT18" i="12"/>
  <c r="H36" i="3"/>
  <c r="R9" i="6"/>
  <c r="S9" i="6" s="1"/>
  <c r="L12" i="6"/>
  <c r="I36" i="3"/>
  <c r="R12" i="6"/>
  <c r="S12" i="6" s="1"/>
  <c r="L8" i="6"/>
  <c r="L11" i="6"/>
  <c r="O12" i="6"/>
  <c r="P12" i="6" s="1"/>
  <c r="AU77" i="6"/>
  <c r="AW77" i="3" s="1"/>
  <c r="AF11" i="6"/>
  <c r="Z11" i="6"/>
  <c r="R7" i="6"/>
  <c r="U8" i="6"/>
  <c r="V8" i="6" s="1"/>
  <c r="W8" i="6" s="1"/>
  <c r="Y8" i="6"/>
  <c r="M8" i="6"/>
  <c r="N10" i="6"/>
  <c r="M10" i="6"/>
  <c r="L7" i="6"/>
  <c r="S8" i="6"/>
  <c r="AH12" i="6"/>
  <c r="AW11" i="6" s="1"/>
  <c r="S11" i="6"/>
  <c r="AU71" i="6"/>
  <c r="AW71" i="3" s="1"/>
  <c r="AA8" i="6"/>
  <c r="AA10" i="6"/>
  <c r="R10" i="6"/>
  <c r="AU61" i="6"/>
  <c r="AW61" i="3" s="1"/>
  <c r="AU62" i="6"/>
  <c r="AW62" i="3" s="1"/>
  <c r="AU74" i="6"/>
  <c r="AW74" i="3" s="1"/>
  <c r="AU51" i="6"/>
  <c r="AW51" i="3" s="1"/>
  <c r="AU10" i="5" l="1"/>
  <c r="AP55" i="3"/>
  <c r="AP57" i="6"/>
  <c r="AP56" i="3"/>
  <c r="AU56" i="6"/>
  <c r="AW56" i="3" s="1"/>
  <c r="AT9" i="9"/>
  <c r="AI55" i="3"/>
  <c r="AI57" i="6"/>
  <c r="N88" i="11"/>
  <c r="N88" i="7"/>
  <c r="W33" i="9"/>
  <c r="W36" i="9" s="1"/>
  <c r="W37" i="9" s="1"/>
  <c r="V36" i="9"/>
  <c r="V37" i="9" s="1"/>
  <c r="U43" i="9" s="1"/>
  <c r="AC33" i="8"/>
  <c r="AB36" i="8"/>
  <c r="AB37" i="8" s="1"/>
  <c r="W33" i="5"/>
  <c r="W36" i="5" s="1"/>
  <c r="W37" i="5" s="1"/>
  <c r="V36" i="5"/>
  <c r="V37" i="5" s="1"/>
  <c r="U43" i="5" s="1"/>
  <c r="U44" i="5" s="1"/>
  <c r="U83" i="5" s="1"/>
  <c r="U85" i="5" s="1"/>
  <c r="U86" i="5" s="1"/>
  <c r="AC33" i="11"/>
  <c r="AB36" i="11"/>
  <c r="AB36" i="9"/>
  <c r="AB37" i="9" s="1"/>
  <c r="AC33" i="9"/>
  <c r="W33" i="7"/>
  <c r="W36" i="7" s="1"/>
  <c r="W37" i="7" s="1"/>
  <c r="V36" i="7"/>
  <c r="V37" i="7" s="1"/>
  <c r="U43" i="7" s="1"/>
  <c r="U44" i="7" s="1"/>
  <c r="U83" i="7" s="1"/>
  <c r="U85" i="7" s="1"/>
  <c r="U86" i="7" s="1"/>
  <c r="AG33" i="12"/>
  <c r="AM33" i="12"/>
  <c r="AI33" i="12"/>
  <c r="W33" i="12"/>
  <c r="W36" i="12" s="1"/>
  <c r="W37" i="12" s="1"/>
  <c r="V36" i="12"/>
  <c r="V37" i="12" s="1"/>
  <c r="U43" i="12" s="1"/>
  <c r="U44" i="12" s="1"/>
  <c r="U83" i="12" s="1"/>
  <c r="U85" i="12" s="1"/>
  <c r="U86" i="12" s="1"/>
  <c r="AU9" i="9"/>
  <c r="W33" i="8"/>
  <c r="W36" i="8" s="1"/>
  <c r="W37" i="8" s="1"/>
  <c r="V36" i="8"/>
  <c r="V37" i="8" s="1"/>
  <c r="U43" i="8" s="1"/>
  <c r="U44" i="8" s="1"/>
  <c r="U83" i="8" s="1"/>
  <c r="U85" i="8" s="1"/>
  <c r="U86" i="8" s="1"/>
  <c r="AI33" i="11"/>
  <c r="AG33" i="11"/>
  <c r="AM33" i="11"/>
  <c r="AM33" i="9"/>
  <c r="AI33" i="9"/>
  <c r="AG33" i="9"/>
  <c r="AQ12" i="8"/>
  <c r="AR12" i="8" s="1"/>
  <c r="AU12" i="8" s="1"/>
  <c r="AT12" i="8"/>
  <c r="N88" i="9"/>
  <c r="N88" i="8"/>
  <c r="AJ13" i="9"/>
  <c r="N88" i="10"/>
  <c r="AC33" i="5"/>
  <c r="AB36" i="5"/>
  <c r="AB37" i="5" s="1"/>
  <c r="AI33" i="7"/>
  <c r="AG33" i="7"/>
  <c r="AM33" i="7"/>
  <c r="W33" i="10"/>
  <c r="W36" i="10" s="1"/>
  <c r="W37" i="10" s="1"/>
  <c r="V36" i="10"/>
  <c r="V37" i="10" s="1"/>
  <c r="U43" i="10" s="1"/>
  <c r="U44" i="10" s="1"/>
  <c r="U83" i="10" s="1"/>
  <c r="U85" i="10" s="1"/>
  <c r="U86" i="10" s="1"/>
  <c r="AC33" i="10"/>
  <c r="AB36" i="10"/>
  <c r="AB37" i="10" s="1"/>
  <c r="AC33" i="12"/>
  <c r="AB36" i="12"/>
  <c r="AB37" i="12" s="1"/>
  <c r="AK13" i="9"/>
  <c r="AG33" i="5"/>
  <c r="AM33" i="5"/>
  <c r="AI33" i="5"/>
  <c r="AC33" i="7"/>
  <c r="AB36" i="7"/>
  <c r="AB37" i="7" s="1"/>
  <c r="AM33" i="10"/>
  <c r="AG33" i="10"/>
  <c r="AI33" i="10"/>
  <c r="AM33" i="8"/>
  <c r="AG33" i="8"/>
  <c r="AI33" i="8"/>
  <c r="N88" i="5"/>
  <c r="W33" i="11"/>
  <c r="W36" i="11" s="1"/>
  <c r="W37" i="11" s="1"/>
  <c r="V36" i="11"/>
  <c r="V37" i="11" s="1"/>
  <c r="U43" i="11" s="1"/>
  <c r="U44" i="11" s="1"/>
  <c r="U83" i="11" s="1"/>
  <c r="U85" i="11" s="1"/>
  <c r="U86" i="11" s="1"/>
  <c r="AP13" i="9"/>
  <c r="AT13" i="9" s="1"/>
  <c r="U44" i="9"/>
  <c r="U83" i="9" s="1"/>
  <c r="U85" i="9" s="1"/>
  <c r="U86" i="9" s="1"/>
  <c r="N88" i="12"/>
  <c r="AQ13" i="7"/>
  <c r="AR7" i="7"/>
  <c r="AP13" i="11"/>
  <c r="AT13" i="11" s="1"/>
  <c r="AQ7" i="11"/>
  <c r="AR16" i="8"/>
  <c r="AU16" i="7"/>
  <c r="AT13" i="5"/>
  <c r="AR7" i="8"/>
  <c r="AR8" i="9"/>
  <c r="AQ13" i="9"/>
  <c r="AR16" i="5"/>
  <c r="AQ13" i="12"/>
  <c r="AR7" i="12"/>
  <c r="AQ11" i="8"/>
  <c r="AR11" i="8" s="1"/>
  <c r="AU11" i="8" s="1"/>
  <c r="AT11" i="8"/>
  <c r="AP13" i="8"/>
  <c r="AT13" i="10"/>
  <c r="AJ13" i="11"/>
  <c r="AK7" i="11"/>
  <c r="AK13" i="11" s="1"/>
  <c r="AR18" i="12"/>
  <c r="AR16" i="10"/>
  <c r="AU16" i="9"/>
  <c r="AQ13" i="10"/>
  <c r="AR7" i="10"/>
  <c r="AQ13" i="5"/>
  <c r="AR7" i="5"/>
  <c r="AU16" i="11"/>
  <c r="AT13" i="12"/>
  <c r="Y9" i="6"/>
  <c r="AF9" i="6" s="1"/>
  <c r="Y12" i="6"/>
  <c r="U12" i="6"/>
  <c r="V12" i="6" s="1"/>
  <c r="W12" i="6" s="1"/>
  <c r="Z8" i="6"/>
  <c r="AF8" i="6"/>
  <c r="AB8" i="6"/>
  <c r="AC8" i="6" s="1"/>
  <c r="AD8" i="6" s="1"/>
  <c r="AH10" i="6"/>
  <c r="AW9" i="6" s="1"/>
  <c r="AH8" i="6"/>
  <c r="AW7" i="6" s="1"/>
  <c r="AU79" i="6"/>
  <c r="AW79" i="3" s="1"/>
  <c r="N8" i="6"/>
  <c r="S7" i="6"/>
  <c r="Y7" i="6"/>
  <c r="U10" i="6"/>
  <c r="V10" i="6" s="1"/>
  <c r="W10" i="6" s="1"/>
  <c r="S10" i="6"/>
  <c r="Y10" i="6"/>
  <c r="AU72" i="6"/>
  <c r="AW72" i="3" s="1"/>
  <c r="O10" i="6"/>
  <c r="P10" i="6" s="1"/>
  <c r="AG11" i="6"/>
  <c r="AM11" i="6"/>
  <c r="AJ33" i="10" l="1"/>
  <c r="AI36" i="10"/>
  <c r="AI37" i="10" s="1"/>
  <c r="AD33" i="10"/>
  <c r="AD36" i="10" s="1"/>
  <c r="AD37" i="10" s="1"/>
  <c r="AC36" i="10"/>
  <c r="AC37" i="10" s="1"/>
  <c r="AB43" i="10" s="1"/>
  <c r="AB44" i="10" s="1"/>
  <c r="AB83" i="10" s="1"/>
  <c r="AB85" i="10" s="1"/>
  <c r="AB86" i="10" s="1"/>
  <c r="AD33" i="5"/>
  <c r="AD36" i="5" s="1"/>
  <c r="AD37" i="5" s="1"/>
  <c r="AC36" i="5"/>
  <c r="AC37" i="5" s="1"/>
  <c r="AB43" i="5" s="1"/>
  <c r="AB44" i="5" s="1"/>
  <c r="AB83" i="5" s="1"/>
  <c r="AB85" i="5" s="1"/>
  <c r="AB86" i="5" s="1"/>
  <c r="AJ33" i="12"/>
  <c r="AI36" i="12"/>
  <c r="AI37" i="12" s="1"/>
  <c r="U88" i="11"/>
  <c r="AJ33" i="11"/>
  <c r="AI36" i="11"/>
  <c r="AI37" i="11" s="1"/>
  <c r="AP33" i="12"/>
  <c r="AT33" i="12" s="1"/>
  <c r="AN33" i="12"/>
  <c r="AN33" i="8"/>
  <c r="AP33" i="8"/>
  <c r="AT33" i="8" s="1"/>
  <c r="AD33" i="11"/>
  <c r="AD36" i="11" s="1"/>
  <c r="AD37" i="11" s="1"/>
  <c r="AC36" i="11"/>
  <c r="AC37" i="11" s="1"/>
  <c r="AB43" i="11" s="1"/>
  <c r="AP33" i="10"/>
  <c r="AN33" i="10"/>
  <c r="U88" i="8"/>
  <c r="AX73" i="3"/>
  <c r="AN33" i="11"/>
  <c r="AP33" i="11"/>
  <c r="AT33" i="11" s="1"/>
  <c r="U88" i="10"/>
  <c r="U88" i="7"/>
  <c r="AN33" i="5"/>
  <c r="AP33" i="5"/>
  <c r="AT33" i="5" s="1"/>
  <c r="AD33" i="8"/>
  <c r="AD36" i="8" s="1"/>
  <c r="AD37" i="8" s="1"/>
  <c r="AC36" i="8"/>
  <c r="AC37" i="8" s="1"/>
  <c r="AB43" i="8" s="1"/>
  <c r="AB44" i="8" s="1"/>
  <c r="AB83" i="8" s="1"/>
  <c r="AB85" i="8" s="1"/>
  <c r="AB86" i="8" s="1"/>
  <c r="U88" i="5"/>
  <c r="AD33" i="12"/>
  <c r="AD36" i="12" s="1"/>
  <c r="AD37" i="12" s="1"/>
  <c r="AC36" i="12"/>
  <c r="AC37" i="12" s="1"/>
  <c r="AB43" i="12" s="1"/>
  <c r="AB44" i="12" s="1"/>
  <c r="AB83" i="12" s="1"/>
  <c r="AB85" i="12" s="1"/>
  <c r="AB86" i="12" s="1"/>
  <c r="AB37" i="11"/>
  <c r="AP33" i="7"/>
  <c r="AN33" i="7"/>
  <c r="AJ33" i="8"/>
  <c r="AI36" i="8"/>
  <c r="AI37" i="8" s="1"/>
  <c r="AD33" i="7"/>
  <c r="AD36" i="7" s="1"/>
  <c r="AD37" i="7" s="1"/>
  <c r="AC36" i="7"/>
  <c r="AC37" i="7" s="1"/>
  <c r="AB43" i="7" s="1"/>
  <c r="AB44" i="7" s="1"/>
  <c r="AB83" i="7" s="1"/>
  <c r="AB85" i="7" s="1"/>
  <c r="AB86" i="7" s="1"/>
  <c r="AJ33" i="7"/>
  <c r="AI36" i="7"/>
  <c r="AI37" i="7" s="1"/>
  <c r="AJ33" i="9"/>
  <c r="AI36" i="9"/>
  <c r="AI37" i="9" s="1"/>
  <c r="AD33" i="9"/>
  <c r="AD36" i="9" s="1"/>
  <c r="AD37" i="9" s="1"/>
  <c r="AC36" i="9"/>
  <c r="AC37" i="9" s="1"/>
  <c r="AB43" i="9" s="1"/>
  <c r="AB44" i="9" s="1"/>
  <c r="AB83" i="9" s="1"/>
  <c r="AB85" i="9" s="1"/>
  <c r="AB86" i="9" s="1"/>
  <c r="U88" i="9"/>
  <c r="AJ33" i="5"/>
  <c r="AI36" i="5"/>
  <c r="AI37" i="5" s="1"/>
  <c r="AN33" i="9"/>
  <c r="AP33" i="9"/>
  <c r="U88" i="12"/>
  <c r="AQ13" i="8"/>
  <c r="AR13" i="8"/>
  <c r="AU7" i="8"/>
  <c r="AU13" i="8" s="1"/>
  <c r="AR7" i="11"/>
  <c r="AQ13" i="11"/>
  <c r="AT13" i="8"/>
  <c r="AU16" i="10"/>
  <c r="AR13" i="5"/>
  <c r="AU7" i="5"/>
  <c r="AU13" i="5" s="1"/>
  <c r="AU18" i="12"/>
  <c r="AU16" i="5"/>
  <c r="AU7" i="10"/>
  <c r="AU13" i="10" s="1"/>
  <c r="AR13" i="10"/>
  <c r="AU16" i="8"/>
  <c r="AU7" i="12"/>
  <c r="AU13" i="12" s="1"/>
  <c r="AR13" i="12"/>
  <c r="AU8" i="9"/>
  <c r="AU13" i="9" s="1"/>
  <c r="AR13" i="9"/>
  <c r="AR13" i="7"/>
  <c r="AU7" i="7"/>
  <c r="AU13" i="7" s="1"/>
  <c r="Z9" i="6"/>
  <c r="AB12" i="6"/>
  <c r="AC12" i="6" s="1"/>
  <c r="AD12" i="6" s="1"/>
  <c r="Z12" i="6"/>
  <c r="AF12" i="6"/>
  <c r="Z7" i="6"/>
  <c r="AF7" i="6"/>
  <c r="O8" i="6"/>
  <c r="P8" i="6" s="1"/>
  <c r="AG9" i="6"/>
  <c r="AM9" i="6"/>
  <c r="AN11" i="6"/>
  <c r="AI8" i="6"/>
  <c r="AJ8" i="6" s="1"/>
  <c r="AK8" i="6" s="1"/>
  <c r="AM8" i="6"/>
  <c r="AG8" i="6"/>
  <c r="AU80" i="6"/>
  <c r="AW80" i="3" s="1"/>
  <c r="AU76" i="6"/>
  <c r="AW76" i="3" s="1"/>
  <c r="AF10" i="6"/>
  <c r="AB10" i="6"/>
  <c r="Z10" i="6"/>
  <c r="AB88" i="8" l="1"/>
  <c r="AB88" i="5"/>
  <c r="AK33" i="7"/>
  <c r="AK36" i="7" s="1"/>
  <c r="AK37" i="7" s="1"/>
  <c r="AJ36" i="7"/>
  <c r="AJ37" i="7" s="1"/>
  <c r="AI43" i="7" s="1"/>
  <c r="AI44" i="7" s="1"/>
  <c r="AI83" i="7" s="1"/>
  <c r="AI85" i="7" s="1"/>
  <c r="AI86" i="7" s="1"/>
  <c r="AB88" i="9"/>
  <c r="AB88" i="7"/>
  <c r="AQ33" i="10"/>
  <c r="AP36" i="10"/>
  <c r="AT33" i="10"/>
  <c r="AB88" i="10"/>
  <c r="AQ33" i="7"/>
  <c r="AP36" i="7"/>
  <c r="AQ33" i="11"/>
  <c r="AP36" i="11"/>
  <c r="AK33" i="11"/>
  <c r="AK36" i="11" s="1"/>
  <c r="AK37" i="11" s="1"/>
  <c r="AJ36" i="11"/>
  <c r="AJ37" i="11" s="1"/>
  <c r="AI43" i="11" s="1"/>
  <c r="AI44" i="11" s="1"/>
  <c r="AI83" i="11" s="1"/>
  <c r="AI85" i="11" s="1"/>
  <c r="AI86" i="11" s="1"/>
  <c r="AQ33" i="9"/>
  <c r="AP36" i="9"/>
  <c r="AT33" i="9"/>
  <c r="AQ33" i="5"/>
  <c r="AP36" i="5"/>
  <c r="AB44" i="11"/>
  <c r="AB83" i="11" s="1"/>
  <c r="AB85" i="11" s="1"/>
  <c r="AB86" i="11" s="1"/>
  <c r="AK33" i="5"/>
  <c r="AK36" i="5" s="1"/>
  <c r="AK37" i="5" s="1"/>
  <c r="AJ36" i="5"/>
  <c r="AJ37" i="5" s="1"/>
  <c r="AI43" i="5" s="1"/>
  <c r="AI44" i="5" s="1"/>
  <c r="AI83" i="5" s="1"/>
  <c r="AI85" i="5" s="1"/>
  <c r="AI86" i="5" s="1"/>
  <c r="AK33" i="8"/>
  <c r="AK36" i="8" s="1"/>
  <c r="AK37" i="8" s="1"/>
  <c r="AJ36" i="8"/>
  <c r="AJ37" i="8" s="1"/>
  <c r="AI43" i="8" s="1"/>
  <c r="AI44" i="8" s="1"/>
  <c r="AI83" i="8" s="1"/>
  <c r="AI85" i="8" s="1"/>
  <c r="AI86" i="8" s="1"/>
  <c r="AB88" i="12"/>
  <c r="AK33" i="10"/>
  <c r="AK36" i="10" s="1"/>
  <c r="AK37" i="10" s="1"/>
  <c r="AJ36" i="10"/>
  <c r="AJ37" i="10" s="1"/>
  <c r="AI43" i="10" s="1"/>
  <c r="AI44" i="10" s="1"/>
  <c r="AI83" i="10" s="1"/>
  <c r="AI85" i="10" s="1"/>
  <c r="AI86" i="10" s="1"/>
  <c r="AK33" i="9"/>
  <c r="AK36" i="9" s="1"/>
  <c r="AK37" i="9" s="1"/>
  <c r="AJ36" i="9"/>
  <c r="AJ37" i="9" s="1"/>
  <c r="AI43" i="9" s="1"/>
  <c r="AI44" i="9" s="1"/>
  <c r="AI83" i="9" s="1"/>
  <c r="AI85" i="9" s="1"/>
  <c r="AI86" i="9" s="1"/>
  <c r="AQ33" i="8"/>
  <c r="AP36" i="8"/>
  <c r="AQ33" i="12"/>
  <c r="AP36" i="12"/>
  <c r="AT33" i="7"/>
  <c r="AK33" i="12"/>
  <c r="AK36" i="12" s="1"/>
  <c r="AK37" i="12" s="1"/>
  <c r="AJ36" i="12"/>
  <c r="AJ37" i="12" s="1"/>
  <c r="AI43" i="12" s="1"/>
  <c r="AI44" i="12" s="1"/>
  <c r="AI83" i="12" s="1"/>
  <c r="AI85" i="12" s="1"/>
  <c r="AI86" i="12" s="1"/>
  <c r="AR13" i="11"/>
  <c r="AU7" i="11"/>
  <c r="AU13" i="11" s="1"/>
  <c r="AM12" i="6"/>
  <c r="AG12" i="6"/>
  <c r="AI12" i="6"/>
  <c r="AJ12" i="6" s="1"/>
  <c r="AK12" i="6" s="1"/>
  <c r="AM10" i="6"/>
  <c r="AI10" i="6"/>
  <c r="AJ10" i="6" s="1"/>
  <c r="AK10" i="6" s="1"/>
  <c r="AG10" i="6"/>
  <c r="AG7" i="6"/>
  <c r="AM7" i="6"/>
  <c r="AN9" i="6"/>
  <c r="AP8" i="6"/>
  <c r="AN8" i="6"/>
  <c r="AC10" i="6"/>
  <c r="AD10" i="6" s="1"/>
  <c r="AR33" i="9" l="1"/>
  <c r="AQ36" i="9"/>
  <c r="AQ37" i="9" s="1"/>
  <c r="AP43" i="9" s="1"/>
  <c r="AU43" i="9" s="1"/>
  <c r="AI88" i="7"/>
  <c r="AT36" i="9"/>
  <c r="AP37" i="9"/>
  <c r="AT36" i="12"/>
  <c r="AP37" i="12"/>
  <c r="AI88" i="11"/>
  <c r="AI88" i="10"/>
  <c r="AI88" i="5"/>
  <c r="AR33" i="12"/>
  <c r="AQ36" i="12"/>
  <c r="AQ37" i="12" s="1"/>
  <c r="AP43" i="12" s="1"/>
  <c r="AU43" i="12" s="1"/>
  <c r="AT36" i="10"/>
  <c r="AP37" i="10"/>
  <c r="AB88" i="11"/>
  <c r="AP37" i="11"/>
  <c r="AT36" i="11"/>
  <c r="AR33" i="10"/>
  <c r="AQ36" i="10"/>
  <c r="AQ37" i="10" s="1"/>
  <c r="AP43" i="10" s="1"/>
  <c r="AU43" i="10" s="1"/>
  <c r="AT36" i="8"/>
  <c r="AP37" i="8"/>
  <c r="AR33" i="8"/>
  <c r="AQ36" i="8"/>
  <c r="AQ37" i="8" s="1"/>
  <c r="AP43" i="8" s="1"/>
  <c r="AU43" i="8" s="1"/>
  <c r="AI88" i="8"/>
  <c r="AT36" i="5"/>
  <c r="AP37" i="5"/>
  <c r="AR33" i="11"/>
  <c r="AQ36" i="11"/>
  <c r="AQ37" i="11" s="1"/>
  <c r="AP43" i="11" s="1"/>
  <c r="AU43" i="11" s="1"/>
  <c r="AR33" i="7"/>
  <c r="AQ36" i="7"/>
  <c r="AQ37" i="7" s="1"/>
  <c r="AP43" i="7" s="1"/>
  <c r="AU43" i="7" s="1"/>
  <c r="AI88" i="12"/>
  <c r="AI88" i="9"/>
  <c r="AR33" i="5"/>
  <c r="AQ36" i="5"/>
  <c r="AQ37" i="5" s="1"/>
  <c r="AP43" i="5" s="1"/>
  <c r="AU43" i="5" s="1"/>
  <c r="AT36" i="7"/>
  <c r="AP37" i="7"/>
  <c r="AP12" i="6"/>
  <c r="AN12" i="6"/>
  <c r="AQ8" i="6"/>
  <c r="AR8" i="6" s="1"/>
  <c r="AU8" i="6" s="1"/>
  <c r="AW8" i="3" s="1"/>
  <c r="AT8" i="6"/>
  <c r="AN7" i="6"/>
  <c r="AN10" i="6"/>
  <c r="AP10" i="6"/>
  <c r="AU33" i="10" l="1"/>
  <c r="AR36" i="10"/>
  <c r="AT37" i="11"/>
  <c r="AP44" i="11"/>
  <c r="AP44" i="9"/>
  <c r="AT37" i="9"/>
  <c r="AU33" i="8"/>
  <c r="AR36" i="8"/>
  <c r="AT37" i="12"/>
  <c r="AP44" i="12"/>
  <c r="AT37" i="7"/>
  <c r="AP44" i="7"/>
  <c r="AU33" i="5"/>
  <c r="AR36" i="5"/>
  <c r="AU33" i="12"/>
  <c r="AR36" i="12"/>
  <c r="AU33" i="11"/>
  <c r="AR36" i="11"/>
  <c r="AP44" i="10"/>
  <c r="AT37" i="10"/>
  <c r="AU33" i="7"/>
  <c r="AR36" i="7"/>
  <c r="AT37" i="8"/>
  <c r="AP44" i="8"/>
  <c r="AT37" i="5"/>
  <c r="AP44" i="5"/>
  <c r="AU33" i="9"/>
  <c r="AR36" i="9"/>
  <c r="AQ12" i="6"/>
  <c r="AR12" i="6" s="1"/>
  <c r="AU12" i="6" s="1"/>
  <c r="AW12" i="3" s="1"/>
  <c r="AT12" i="6"/>
  <c r="AQ10" i="6"/>
  <c r="AR10" i="6" s="1"/>
  <c r="AU10" i="6" s="1"/>
  <c r="AW10" i="3" s="1"/>
  <c r="AT10" i="6"/>
  <c r="AU36" i="12" l="1"/>
  <c r="AR37" i="12"/>
  <c r="AU37" i="12" s="1"/>
  <c r="AP83" i="11"/>
  <c r="AP85" i="11" s="1"/>
  <c r="AP86" i="11" s="1"/>
  <c r="AU44" i="11"/>
  <c r="AU83" i="11" s="1"/>
  <c r="BE83" i="3" s="1"/>
  <c r="AU36" i="5"/>
  <c r="AR37" i="5"/>
  <c r="AU37" i="5" s="1"/>
  <c r="AU36" i="9"/>
  <c r="AR37" i="9"/>
  <c r="AU37" i="9" s="1"/>
  <c r="AU44" i="10"/>
  <c r="AU83" i="10" s="1"/>
  <c r="BD83" i="3" s="1"/>
  <c r="AP83" i="10"/>
  <c r="AP85" i="10" s="1"/>
  <c r="AP86" i="10" s="1"/>
  <c r="AP83" i="8"/>
  <c r="AP85" i="8" s="1"/>
  <c r="AP86" i="8" s="1"/>
  <c r="AU44" i="8"/>
  <c r="AU83" i="8" s="1"/>
  <c r="BB83" i="3" s="1"/>
  <c r="AU36" i="7"/>
  <c r="AR37" i="7"/>
  <c r="AU37" i="7" s="1"/>
  <c r="AP83" i="7"/>
  <c r="AP85" i="7" s="1"/>
  <c r="AP86" i="7" s="1"/>
  <c r="AU44" i="7"/>
  <c r="AU83" i="7" s="1"/>
  <c r="AP83" i="5"/>
  <c r="AP85" i="5" s="1"/>
  <c r="AP86" i="5" s="1"/>
  <c r="AU44" i="5"/>
  <c r="AU83" i="5" s="1"/>
  <c r="AZ83" i="3" s="1"/>
  <c r="AU36" i="11"/>
  <c r="AR37" i="11"/>
  <c r="AU37" i="11" s="1"/>
  <c r="AP83" i="12"/>
  <c r="AP85" i="12" s="1"/>
  <c r="AP86" i="12" s="1"/>
  <c r="AU44" i="12"/>
  <c r="AU83" i="12" s="1"/>
  <c r="AU36" i="10"/>
  <c r="AR37" i="10"/>
  <c r="AU37" i="10" s="1"/>
  <c r="AU36" i="8"/>
  <c r="AR37" i="8"/>
  <c r="AU37" i="8" s="1"/>
  <c r="AP83" i="9"/>
  <c r="AP85" i="9" s="1"/>
  <c r="AP86" i="9" s="1"/>
  <c r="AU44" i="9"/>
  <c r="AU83" i="9" s="1"/>
  <c r="BC83" i="3" s="1"/>
  <c r="AU85" i="12" l="1"/>
  <c r="AU86" i="12"/>
  <c r="AP88" i="12"/>
  <c r="AU86" i="8"/>
  <c r="AU85" i="8"/>
  <c r="AU86" i="11"/>
  <c r="AU85" i="11"/>
  <c r="AP88" i="11"/>
  <c r="AU86" i="7"/>
  <c r="AU85" i="7"/>
  <c r="AU85" i="10"/>
  <c r="AU86" i="10"/>
  <c r="AP88" i="10"/>
  <c r="AU85" i="9"/>
  <c r="AP88" i="8"/>
  <c r="AU85" i="5"/>
  <c r="BF83" i="3"/>
  <c r="BA83" i="3"/>
  <c r="AU72" i="3"/>
  <c r="AX72" i="3" s="1"/>
  <c r="AU88" i="8" l="1"/>
  <c r="BB88" i="3" s="1"/>
  <c r="BB86" i="3"/>
  <c r="AU88" i="12"/>
  <c r="BF88" i="3" s="1"/>
  <c r="BF86" i="3"/>
  <c r="AU88" i="11"/>
  <c r="BE88" i="3" s="1"/>
  <c r="BE86" i="3"/>
  <c r="AU88" i="10"/>
  <c r="BD88" i="3" s="1"/>
  <c r="BD86" i="3"/>
  <c r="AU88" i="7"/>
  <c r="BA88" i="3" s="1"/>
  <c r="BA86" i="3"/>
  <c r="AP88" i="9"/>
  <c r="AU86" i="9"/>
  <c r="AP88" i="7"/>
  <c r="AU86" i="5"/>
  <c r="AP88" i="5"/>
  <c r="AU88" i="5" l="1"/>
  <c r="AZ88" i="3" s="1"/>
  <c r="AZ86" i="3"/>
  <c r="AU88" i="9"/>
  <c r="BC88" i="3" s="1"/>
  <c r="BC86" i="3"/>
  <c r="AY13" i="3"/>
  <c r="AO12" i="3"/>
  <c r="AO10" i="3"/>
  <c r="AO8" i="3"/>
  <c r="AH12" i="3"/>
  <c r="AH10" i="3"/>
  <c r="AH8" i="3"/>
  <c r="AA12" i="3"/>
  <c r="AA10" i="3"/>
  <c r="AA8" i="3"/>
  <c r="T12" i="3"/>
  <c r="T10" i="3"/>
  <c r="T8" i="3"/>
  <c r="M10" i="3"/>
  <c r="M8" i="3"/>
  <c r="K8" i="3"/>
  <c r="R8" i="3" s="1"/>
  <c r="K9" i="3"/>
  <c r="K10" i="3"/>
  <c r="R10" i="3" s="1"/>
  <c r="K11" i="3"/>
  <c r="R11" i="3" s="1"/>
  <c r="K12" i="3"/>
  <c r="AU74" i="3"/>
  <c r="AX74" i="3" s="1"/>
  <c r="AP52" i="3"/>
  <c r="AI52" i="3"/>
  <c r="AP64" i="3"/>
  <c r="AI64" i="3"/>
  <c r="AU61" i="3"/>
  <c r="AX61" i="3" s="1"/>
  <c r="AU62" i="3"/>
  <c r="AX62" i="3" s="1"/>
  <c r="AU56" i="3"/>
  <c r="AX56" i="3" s="1"/>
  <c r="AU48" i="3"/>
  <c r="AX48" i="3" s="1"/>
  <c r="AU49" i="3"/>
  <c r="AX49" i="3" s="1"/>
  <c r="AU51" i="3"/>
  <c r="AX51" i="3" s="1"/>
  <c r="AU77" i="3"/>
  <c r="AX77" i="3" s="1"/>
  <c r="AU76" i="3"/>
  <c r="AX76" i="3" s="1"/>
  <c r="AU71" i="3"/>
  <c r="AX71" i="3" s="1"/>
  <c r="AU69" i="3"/>
  <c r="AX69" i="3" s="1"/>
  <c r="AU68" i="3"/>
  <c r="AX68" i="3" s="1"/>
  <c r="AU80" i="3"/>
  <c r="AX80" i="3" s="1"/>
  <c r="AU79" i="3"/>
  <c r="AX79" i="3" s="1"/>
  <c r="AP57" i="3"/>
  <c r="AI57" i="3"/>
  <c r="N12" i="3" l="1"/>
  <c r="O12" i="3" s="1"/>
  <c r="P12" i="3" s="1"/>
  <c r="AY8" i="3"/>
  <c r="R12" i="3"/>
  <c r="L12" i="3"/>
  <c r="Y11" i="3"/>
  <c r="Z11" i="3" s="1"/>
  <c r="L11" i="3"/>
  <c r="Y10" i="3"/>
  <c r="AF10" i="3" s="1"/>
  <c r="S10" i="3"/>
  <c r="U10" i="3"/>
  <c r="V10" i="3" s="1"/>
  <c r="W10" i="3" s="1"/>
  <c r="N10" i="3"/>
  <c r="O10" i="3" s="1"/>
  <c r="P10" i="3" s="1"/>
  <c r="L10" i="3"/>
  <c r="R9" i="3"/>
  <c r="Y9" i="3" s="1"/>
  <c r="L9" i="3"/>
  <c r="Y8" i="3"/>
  <c r="Z8" i="3" s="1"/>
  <c r="U8" i="3"/>
  <c r="V8" i="3" s="1"/>
  <c r="W8" i="3" s="1"/>
  <c r="L8" i="3"/>
  <c r="N8" i="3"/>
  <c r="O8" i="3" s="1"/>
  <c r="P8" i="3" s="1"/>
  <c r="S8" i="3"/>
  <c r="AY10" i="3"/>
  <c r="S11" i="3"/>
  <c r="AY12" i="3"/>
  <c r="AF11" i="3" l="1"/>
  <c r="AG11" i="3" s="1"/>
  <c r="AF8" i="3"/>
  <c r="AG8" i="3" s="1"/>
  <c r="AB10" i="3"/>
  <c r="AC10" i="3" s="1"/>
  <c r="AD10" i="3" s="1"/>
  <c r="Z10" i="3"/>
  <c r="S9" i="3"/>
  <c r="Y12" i="3"/>
  <c r="S12" i="3"/>
  <c r="U12" i="3"/>
  <c r="V12" i="3" s="1"/>
  <c r="W12" i="3" s="1"/>
  <c r="Z9" i="3"/>
  <c r="AF9" i="3"/>
  <c r="AB8" i="3"/>
  <c r="AC8" i="3" s="1"/>
  <c r="AD8" i="3" s="1"/>
  <c r="AI10" i="3"/>
  <c r="AM10" i="3"/>
  <c r="AG10" i="3"/>
  <c r="AM8" i="3" l="1"/>
  <c r="AN8" i="3" s="1"/>
  <c r="AI8" i="3"/>
  <c r="AJ8" i="3" s="1"/>
  <c r="AK8" i="3" s="1"/>
  <c r="AM11" i="3"/>
  <c r="AN11" i="3" s="1"/>
  <c r="AF12" i="3"/>
  <c r="Z12" i="3"/>
  <c r="AB12" i="3"/>
  <c r="AC12" i="3" s="1"/>
  <c r="AD12" i="3" s="1"/>
  <c r="AM9" i="3"/>
  <c r="AG9" i="3"/>
  <c r="AN10" i="3"/>
  <c r="AP10" i="3"/>
  <c r="AQ10" i="3" s="1"/>
  <c r="AR10" i="3" s="1"/>
  <c r="AJ10" i="3"/>
  <c r="AK10" i="3" s="1"/>
  <c r="AP8" i="3" l="1"/>
  <c r="AQ8" i="3" s="1"/>
  <c r="AR8" i="3" s="1"/>
  <c r="AU8" i="3" s="1"/>
  <c r="AX8" i="3" s="1"/>
  <c r="AG12" i="3"/>
  <c r="AI12" i="3"/>
  <c r="AM12" i="3"/>
  <c r="AN9" i="3"/>
  <c r="AU10" i="3"/>
  <c r="AX10" i="3" s="1"/>
  <c r="AT10" i="3"/>
  <c r="AT8" i="3" l="1"/>
  <c r="AN12" i="3"/>
  <c r="AP12" i="3"/>
  <c r="AQ12" i="3" s="1"/>
  <c r="AR12" i="3" s="1"/>
  <c r="AJ12" i="3"/>
  <c r="AK12" i="3" s="1"/>
  <c r="AT12" i="3" l="1"/>
  <c r="AU12" i="3"/>
  <c r="AX12" i="3" s="1"/>
  <c r="K7" i="3" l="1"/>
  <c r="L7" i="3" s="1"/>
  <c r="R7" i="3" l="1"/>
  <c r="S7" i="3" l="1"/>
  <c r="Y7" i="3"/>
  <c r="Z7" i="3" l="1"/>
  <c r="AF7" i="3"/>
  <c r="AM7" i="3" l="1"/>
  <c r="AG7" i="3"/>
  <c r="AN7" i="3" l="1"/>
  <c r="N9" i="6" l="1"/>
  <c r="O9" i="6" s="1"/>
  <c r="P9" i="6" s="1"/>
  <c r="M9" i="6"/>
  <c r="M7" i="6"/>
  <c r="N7" i="6"/>
  <c r="N7" i="3"/>
  <c r="M7" i="3" l="1"/>
  <c r="O7" i="3"/>
  <c r="O7" i="6"/>
  <c r="P7" i="6" l="1"/>
  <c r="P7" i="3"/>
  <c r="M11" i="6"/>
  <c r="N11" i="6"/>
  <c r="E13" i="6"/>
  <c r="N9" i="3"/>
  <c r="M11" i="3" l="1"/>
  <c r="N11" i="3"/>
  <c r="N13" i="3" s="1"/>
  <c r="O9" i="3"/>
  <c r="N13" i="6"/>
  <c r="O11" i="6"/>
  <c r="M9" i="3"/>
  <c r="E13" i="3"/>
  <c r="P11" i="6" l="1"/>
  <c r="P13" i="6" s="1"/>
  <c r="O13" i="6"/>
  <c r="P9" i="3"/>
  <c r="O11" i="3"/>
  <c r="P11" i="3" l="1"/>
  <c r="P13" i="3" s="1"/>
  <c r="O13" i="3"/>
  <c r="T7" i="6"/>
  <c r="AA7" i="6"/>
  <c r="AH7" i="6"/>
  <c r="AI7" i="6"/>
  <c r="AJ7" i="6" s="1"/>
  <c r="AK7" i="6" s="1"/>
  <c r="U7" i="6"/>
  <c r="AO7" i="6"/>
  <c r="AP7" i="6"/>
  <c r="AQ7" i="6" s="1"/>
  <c r="AB7" i="6"/>
  <c r="AC7" i="6" s="1"/>
  <c r="AD7" i="6" l="1"/>
  <c r="AR7" i="6"/>
  <c r="AT7" i="6"/>
  <c r="V7" i="6"/>
  <c r="AW6" i="6"/>
  <c r="W7" i="6" l="1"/>
  <c r="AU7" i="6" l="1"/>
  <c r="AW7" i="3" s="1"/>
  <c r="AA11" i="6"/>
  <c r="AB11" i="6"/>
  <c r="AC11" i="6" s="1"/>
  <c r="AD11" i="6" s="1"/>
  <c r="AO11" i="6"/>
  <c r="T11" i="6"/>
  <c r="AH9" i="6"/>
  <c r="T9" i="6"/>
  <c r="U9" i="3"/>
  <c r="AH11" i="6"/>
  <c r="AI11" i="6"/>
  <c r="AJ11" i="6" s="1"/>
  <c r="AK11" i="6" s="1"/>
  <c r="U11" i="6"/>
  <c r="V11" i="6" s="1"/>
  <c r="W11" i="6" s="1"/>
  <c r="AA9" i="6"/>
  <c r="AO9" i="6"/>
  <c r="AP9" i="6"/>
  <c r="AQ9" i="6" s="1"/>
  <c r="AA9" i="3"/>
  <c r="AB9" i="3"/>
  <c r="AC9" i="3" s="1"/>
  <c r="AD9" i="3" s="1"/>
  <c r="F13" i="6"/>
  <c r="U9" i="6"/>
  <c r="I13" i="6"/>
  <c r="AP11" i="6"/>
  <c r="AI9" i="6"/>
  <c r="AJ9" i="6" s="1"/>
  <c r="AB9" i="6"/>
  <c r="AC9" i="6" s="1"/>
  <c r="H13" i="6"/>
  <c r="G13" i="6"/>
  <c r="AB7" i="3"/>
  <c r="AC7" i="3" s="1"/>
  <c r="AI13" i="6" l="1"/>
  <c r="AT9" i="6"/>
  <c r="U13" i="6"/>
  <c r="AB13" i="6"/>
  <c r="H13" i="3"/>
  <c r="AD7" i="3"/>
  <c r="AR9" i="6"/>
  <c r="AJ13" i="6"/>
  <c r="AK9" i="6"/>
  <c r="AK13" i="6" s="1"/>
  <c r="AQ11" i="6"/>
  <c r="AR11" i="6" s="1"/>
  <c r="AU11" i="6" s="1"/>
  <c r="AW11" i="3" s="1"/>
  <c r="AP13" i="6"/>
  <c r="AO11" i="3"/>
  <c r="AP11" i="3"/>
  <c r="AQ11" i="3" s="1"/>
  <c r="AR11" i="3" s="1"/>
  <c r="AA11" i="3"/>
  <c r="AB11" i="3"/>
  <c r="AC11" i="3" s="1"/>
  <c r="AD11" i="3" s="1"/>
  <c r="I13" i="3"/>
  <c r="AO7" i="3"/>
  <c r="AP7" i="3"/>
  <c r="AC13" i="6"/>
  <c r="AD9" i="6"/>
  <c r="AD13" i="6" s="1"/>
  <c r="AI9" i="3"/>
  <c r="AJ9" i="3" s="1"/>
  <c r="AK9" i="3" s="1"/>
  <c r="AH9" i="3"/>
  <c r="T11" i="3"/>
  <c r="U11" i="3"/>
  <c r="AI11" i="3"/>
  <c r="AJ11" i="3" s="1"/>
  <c r="AK11" i="3" s="1"/>
  <c r="AH11" i="3"/>
  <c r="V9" i="6"/>
  <c r="AW8" i="6"/>
  <c r="AH7" i="3"/>
  <c r="AI7" i="3"/>
  <c r="AO9" i="3"/>
  <c r="AP9" i="3"/>
  <c r="AQ9" i="3" s="1"/>
  <c r="AR9" i="3" s="1"/>
  <c r="G13" i="3"/>
  <c r="AA7" i="3"/>
  <c r="T7" i="3"/>
  <c r="F13" i="3"/>
  <c r="AT11" i="6"/>
  <c r="V9" i="3"/>
  <c r="W9" i="3" s="1"/>
  <c r="U7" i="3"/>
  <c r="AW10" i="6"/>
  <c r="T9" i="3"/>
  <c r="AY7" i="3" l="1"/>
  <c r="AB13" i="3"/>
  <c r="AT13" i="6"/>
  <c r="AU9" i="3"/>
  <c r="AP13" i="3"/>
  <c r="AQ7" i="3"/>
  <c r="AJ7" i="3"/>
  <c r="AI13" i="3"/>
  <c r="AQ13" i="6"/>
  <c r="AR13" i="6"/>
  <c r="AY9" i="3"/>
  <c r="AY11" i="3"/>
  <c r="AT7" i="3"/>
  <c r="V7" i="3"/>
  <c r="U13" i="3"/>
  <c r="AC13" i="3"/>
  <c r="AT11" i="3"/>
  <c r="V11" i="3"/>
  <c r="W11" i="3" s="1"/>
  <c r="AU11" i="3" s="1"/>
  <c r="AX11" i="3" s="1"/>
  <c r="AT9" i="3"/>
  <c r="V13" i="6"/>
  <c r="W9" i="6"/>
  <c r="W13" i="6" s="1"/>
  <c r="AD13" i="3"/>
  <c r="AT13" i="3" l="1"/>
  <c r="V13" i="3"/>
  <c r="W7" i="3"/>
  <c r="W13" i="3" s="1"/>
  <c r="AQ13" i="3"/>
  <c r="AR7" i="3"/>
  <c r="AK7" i="3"/>
  <c r="AK13" i="3" s="1"/>
  <c r="AJ13" i="3"/>
  <c r="AU9" i="6"/>
  <c r="AW9" i="3" s="1"/>
  <c r="AU13" i="6" l="1"/>
  <c r="AW13" i="3" s="1"/>
  <c r="AX9" i="3"/>
  <c r="AR13" i="3"/>
  <c r="AU7" i="3"/>
  <c r="G36" i="6"/>
  <c r="F36" i="6"/>
  <c r="E36" i="6"/>
  <c r="AU13" i="3" l="1"/>
  <c r="AX13" i="3" s="1"/>
  <c r="AX7" i="3"/>
  <c r="E36" i="3"/>
  <c r="G36" i="3"/>
  <c r="F36" i="3"/>
  <c r="N52" i="6" l="1"/>
  <c r="N57" i="3" s="1"/>
  <c r="N57" i="6" l="1"/>
  <c r="N64" i="6" l="1"/>
  <c r="U52" i="6" l="1"/>
  <c r="U57" i="3" s="1"/>
  <c r="U57" i="6" l="1"/>
  <c r="U64" i="6" l="1"/>
  <c r="U64" i="3"/>
  <c r="AU50" i="6" l="1"/>
  <c r="AW50" i="3" s="1"/>
  <c r="AU50" i="3"/>
  <c r="AX50" i="3" s="1"/>
  <c r="AU47" i="6"/>
  <c r="AW47" i="3" s="1"/>
  <c r="AB52" i="6"/>
  <c r="AU52" i="6" l="1"/>
  <c r="AW52" i="3" s="1"/>
  <c r="AU55" i="6"/>
  <c r="AW55" i="3" s="1"/>
  <c r="AB57" i="6"/>
  <c r="AU55" i="3"/>
  <c r="AB57" i="3"/>
  <c r="AU57" i="6" l="1"/>
  <c r="AW57" i="3" s="1"/>
  <c r="AX55" i="3"/>
  <c r="AU57" i="3"/>
  <c r="AU63" i="6"/>
  <c r="AW63" i="3" s="1"/>
  <c r="AU63" i="3"/>
  <c r="AB64" i="6"/>
  <c r="AU60" i="6"/>
  <c r="AW60" i="3" s="1"/>
  <c r="AB64" i="3"/>
  <c r="AU60" i="3"/>
  <c r="AX63" i="3" l="1"/>
  <c r="AX60" i="3"/>
  <c r="AX57" i="3"/>
  <c r="AU64" i="3"/>
  <c r="AU64" i="6"/>
  <c r="AW64" i="3" s="1"/>
  <c r="AX64" i="3" l="1"/>
  <c r="AU70" i="3"/>
  <c r="AU67" i="6"/>
  <c r="AW67" i="3" s="1"/>
  <c r="AU67" i="3"/>
  <c r="AX67" i="3" l="1"/>
  <c r="AU70" i="6"/>
  <c r="AW70" i="3" l="1"/>
  <c r="AX70" i="3" s="1"/>
  <c r="AU75" i="6"/>
  <c r="AW75" i="3" s="1"/>
  <c r="AU75" i="3"/>
  <c r="N52" i="3"/>
  <c r="U52" i="3"/>
  <c r="AB52" i="3"/>
  <c r="AU47" i="3"/>
  <c r="AX75" i="3" l="1"/>
  <c r="AU52" i="3"/>
  <c r="AX52" i="3" s="1"/>
  <c r="AX47" i="3"/>
  <c r="AA18" i="6"/>
  <c r="AO19" i="6"/>
  <c r="AO18" i="6"/>
  <c r="AH19" i="6"/>
  <c r="M19" i="6"/>
  <c r="T18" i="6"/>
  <c r="T19" i="6"/>
  <c r="M17" i="6"/>
  <c r="AH18" i="6"/>
  <c r="T17" i="6"/>
  <c r="AH17" i="6"/>
  <c r="AA17" i="6"/>
  <c r="AO17" i="6"/>
  <c r="AA19" i="6"/>
  <c r="M18" i="6"/>
  <c r="AA16" i="6"/>
  <c r="AH16" i="6"/>
  <c r="AO16" i="6"/>
  <c r="M16" i="6"/>
  <c r="T16" i="6"/>
  <c r="AH21" i="6" l="1"/>
  <c r="AA21" i="6"/>
  <c r="AA23" i="6"/>
  <c r="AO21" i="6"/>
  <c r="T23" i="6"/>
  <c r="T21" i="6"/>
  <c r="M23" i="6"/>
  <c r="AO23" i="6"/>
  <c r="AH23" i="6"/>
  <c r="AO26" i="6"/>
  <c r="AA26" i="6"/>
  <c r="AA25" i="6"/>
  <c r="AH26" i="6"/>
  <c r="T25" i="6"/>
  <c r="T26" i="6"/>
  <c r="AH25" i="6"/>
  <c r="AO25" i="6"/>
  <c r="AA24" i="6"/>
  <c r="AO22" i="6"/>
  <c r="AO24" i="6"/>
  <c r="T24" i="6"/>
  <c r="AA22" i="6"/>
  <c r="AH22" i="6"/>
  <c r="AH24" i="6"/>
  <c r="T22" i="6"/>
  <c r="M32" i="6"/>
  <c r="AO29" i="6"/>
  <c r="AH30" i="6"/>
  <c r="AA28" i="6"/>
  <c r="AO31" i="6"/>
  <c r="T31" i="6"/>
  <c r="M31" i="6"/>
  <c r="T29" i="6"/>
  <c r="AO32" i="6"/>
  <c r="AA30" i="6"/>
  <c r="AH28" i="6"/>
  <c r="T28" i="6"/>
  <c r="AO28" i="6"/>
  <c r="M30" i="6"/>
  <c r="T30" i="6"/>
  <c r="AH32" i="6"/>
  <c r="AO27" i="6"/>
  <c r="AA29" i="6"/>
  <c r="AA31" i="6"/>
  <c r="AH31" i="6"/>
  <c r="AH29" i="6"/>
  <c r="T27" i="6"/>
  <c r="AA27" i="6"/>
  <c r="AA32" i="6"/>
  <c r="AO30" i="6"/>
  <c r="T32" i="6"/>
  <c r="AH27" i="6"/>
  <c r="AH34" i="6"/>
  <c r="AO34" i="6"/>
  <c r="T34" i="6"/>
  <c r="AA34" i="6"/>
  <c r="M29" i="6"/>
  <c r="M22" i="6"/>
  <c r="M34" i="6"/>
  <c r="AA35" i="6"/>
  <c r="AH35" i="6"/>
  <c r="AO35" i="6"/>
  <c r="T35" i="6"/>
  <c r="AA33" i="6"/>
  <c r="T33" i="6"/>
  <c r="AO33" i="6"/>
  <c r="AH33" i="6"/>
  <c r="M21" i="6"/>
  <c r="M25" i="6"/>
  <c r="M33" i="6"/>
  <c r="AO20" i="6"/>
  <c r="M26" i="6"/>
  <c r="M28" i="6"/>
  <c r="M27" i="6"/>
  <c r="AA20" i="6"/>
  <c r="M20" i="6"/>
  <c r="M24" i="6"/>
  <c r="AP78" i="6"/>
  <c r="AP78" i="3" s="1"/>
  <c r="AI78" i="6"/>
  <c r="M35" i="6"/>
  <c r="U78" i="6"/>
  <c r="AB78" i="6"/>
  <c r="AB78" i="3" s="1"/>
  <c r="AH20" i="6"/>
  <c r="N78" i="6"/>
  <c r="T20" i="6"/>
  <c r="AW34" i="6" l="1"/>
  <c r="AI81" i="6"/>
  <c r="AI78" i="3"/>
  <c r="N81" i="6"/>
  <c r="N78" i="3"/>
  <c r="AW16" i="6"/>
  <c r="U81" i="6"/>
  <c r="U78" i="3"/>
  <c r="AW30" i="6"/>
  <c r="AO43" i="6"/>
  <c r="AW23" i="6"/>
  <c r="AW18" i="6"/>
  <c r="AA43" i="6"/>
  <c r="AW26" i="6"/>
  <c r="AW27" i="6"/>
  <c r="M40" i="6"/>
  <c r="AW22" i="6"/>
  <c r="AW20" i="6"/>
  <c r="T43" i="6"/>
  <c r="AW33" i="6"/>
  <c r="AW29" i="6"/>
  <c r="AW28" i="6"/>
  <c r="AW17" i="6"/>
  <c r="AW21" i="6"/>
  <c r="AB81" i="6"/>
  <c r="AU78" i="6"/>
  <c r="AW78" i="3" s="1"/>
  <c r="AH43" i="6"/>
  <c r="AW24" i="6"/>
  <c r="AP81" i="6"/>
  <c r="AW19" i="6"/>
  <c r="AW25" i="6"/>
  <c r="K16" i="6"/>
  <c r="L16" i="6" s="1"/>
  <c r="AU81" i="6" l="1"/>
  <c r="AW81" i="3" s="1"/>
  <c r="R16" i="6"/>
  <c r="S16" i="6" s="1"/>
  <c r="N16" i="6"/>
  <c r="Y16" i="6" l="1"/>
  <c r="U16" i="6"/>
  <c r="Z16" i="6"/>
  <c r="AF16" i="6"/>
  <c r="AB16" i="6"/>
  <c r="O16" i="6"/>
  <c r="V16" i="6"/>
  <c r="P16" i="6" l="1"/>
  <c r="AC16" i="6"/>
  <c r="W16" i="6"/>
  <c r="AG16" i="6"/>
  <c r="AI16" i="6"/>
  <c r="AM16" i="6"/>
  <c r="AD16" i="6" l="1"/>
  <c r="AN16" i="6"/>
  <c r="AP16" i="6"/>
  <c r="AJ16" i="6"/>
  <c r="AK16" i="6" l="1"/>
  <c r="AQ16" i="6"/>
  <c r="AT16" i="6"/>
  <c r="AR16" i="6" l="1"/>
  <c r="AU16" i="6" l="1"/>
  <c r="AW16" i="3" s="1"/>
  <c r="K17" i="6"/>
  <c r="R17" i="6"/>
  <c r="S17" i="6" l="1"/>
  <c r="U17" i="6"/>
  <c r="Y17" i="6"/>
  <c r="L17" i="6"/>
  <c r="N17" i="6"/>
  <c r="O17" i="6" l="1"/>
  <c r="V17" i="6"/>
  <c r="Z17" i="6"/>
  <c r="AB17" i="6"/>
  <c r="AF17" i="6"/>
  <c r="AG17" i="6" l="1"/>
  <c r="AI17" i="6"/>
  <c r="AM17" i="6"/>
  <c r="AC17" i="6"/>
  <c r="W17" i="6"/>
  <c r="P17" i="6"/>
  <c r="AD17" i="6" l="1"/>
  <c r="AN17" i="6"/>
  <c r="AP17" i="6"/>
  <c r="AJ17" i="6"/>
  <c r="AK17" i="6" l="1"/>
  <c r="AQ17" i="6"/>
  <c r="AT17" i="6"/>
  <c r="AR17" i="6" l="1"/>
  <c r="AU17" i="6" l="1"/>
  <c r="AW17" i="3" s="1"/>
  <c r="K18" i="6"/>
  <c r="L18" i="6" s="1"/>
  <c r="R18" i="6" l="1"/>
  <c r="U18" i="6"/>
  <c r="N18" i="6"/>
  <c r="S18" i="6" l="1"/>
  <c r="Y18" i="6"/>
  <c r="O18" i="6"/>
  <c r="V18" i="6"/>
  <c r="Z18" i="6" l="1"/>
  <c r="AF18" i="6"/>
  <c r="AB18" i="6"/>
  <c r="AC18" i="6" s="1"/>
  <c r="AD18" i="6" s="1"/>
  <c r="W18" i="6"/>
  <c r="P18" i="6"/>
  <c r="AM18" i="6" l="1"/>
  <c r="AI18" i="6"/>
  <c r="AJ18" i="6" s="1"/>
  <c r="AK18" i="6" s="1"/>
  <c r="AG18" i="6"/>
  <c r="AP18" i="6" l="1"/>
  <c r="AN18" i="6"/>
  <c r="AQ18" i="6" l="1"/>
  <c r="AR18" i="6" s="1"/>
  <c r="AU18" i="6" s="1"/>
  <c r="AW18" i="3" s="1"/>
  <c r="AT18" i="6"/>
  <c r="K19" i="6"/>
  <c r="L19" i="6" s="1"/>
  <c r="R19" i="6" l="1"/>
  <c r="N19" i="6"/>
  <c r="O19" i="6" l="1"/>
  <c r="S19" i="6"/>
  <c r="U19" i="6"/>
  <c r="Y19" i="6"/>
  <c r="Z19" i="6" l="1"/>
  <c r="AF19" i="6"/>
  <c r="AB19" i="6"/>
  <c r="V19" i="6"/>
  <c r="P19" i="6"/>
  <c r="W19" i="6" l="1"/>
  <c r="AC19" i="6"/>
  <c r="AG19" i="6"/>
  <c r="AM19" i="6"/>
  <c r="AI19" i="6"/>
  <c r="AJ19" i="6" l="1"/>
  <c r="AN19" i="6"/>
  <c r="AP19" i="6"/>
  <c r="AT19" i="6" s="1"/>
  <c r="AD19" i="6"/>
  <c r="AQ19" i="6" l="1"/>
  <c r="AK19" i="6"/>
  <c r="AR19" i="6" l="1"/>
  <c r="AU19" i="6" l="1"/>
  <c r="AW19" i="3" s="1"/>
  <c r="K20" i="6"/>
  <c r="L20" i="6" s="1"/>
  <c r="R20" i="6" l="1"/>
  <c r="N20" i="6"/>
  <c r="O20" i="6" s="1"/>
  <c r="S20" i="6"/>
  <c r="U20" i="6"/>
  <c r="V20" i="6" s="1"/>
  <c r="Y20" i="6"/>
  <c r="P20" i="6"/>
  <c r="Z20" i="6" l="1"/>
  <c r="AB20" i="6"/>
  <c r="AC20" i="6" s="1"/>
  <c r="AF20" i="6"/>
  <c r="W20" i="6" l="1"/>
  <c r="AG20" i="6"/>
  <c r="AI20" i="6"/>
  <c r="AJ20" i="6" s="1"/>
  <c r="AM20" i="6"/>
  <c r="AD20" i="6" l="1"/>
  <c r="AN20" i="6"/>
  <c r="AP20" i="6"/>
  <c r="AQ20" i="6" s="1"/>
  <c r="AK20" i="6" l="1"/>
  <c r="AT20" i="6"/>
  <c r="AR20" i="6" l="1"/>
  <c r="AU20" i="6" l="1"/>
  <c r="AW20" i="3" s="1"/>
  <c r="K21" i="6"/>
  <c r="L21" i="6" s="1"/>
  <c r="R21" i="6" l="1"/>
  <c r="N21" i="6"/>
  <c r="O21" i="6" s="1"/>
  <c r="S21" i="6" l="1"/>
  <c r="U21" i="6"/>
  <c r="V21" i="6" s="1"/>
  <c r="Y21" i="6"/>
  <c r="Z21" i="6" l="1"/>
  <c r="AB21" i="6"/>
  <c r="AC21" i="6" s="1"/>
  <c r="AF21" i="6"/>
  <c r="P21" i="6"/>
  <c r="W21" i="6" l="1"/>
  <c r="AG21" i="6"/>
  <c r="AM21" i="6"/>
  <c r="AI21" i="6"/>
  <c r="AJ21" i="6" s="1"/>
  <c r="AN21" i="6" l="1"/>
  <c r="AP21" i="6"/>
  <c r="AQ21" i="6" s="1"/>
  <c r="AD21" i="6"/>
  <c r="AT21" i="6" l="1"/>
  <c r="AK21" i="6"/>
  <c r="AR21" i="6" l="1"/>
  <c r="AU21" i="6" l="1"/>
  <c r="AW21" i="3" s="1"/>
  <c r="K22" i="6"/>
  <c r="L22" i="6" s="1"/>
  <c r="R22" i="6"/>
  <c r="U22" i="6" s="1"/>
  <c r="V22" i="6" s="1"/>
  <c r="W22" i="6" l="1"/>
  <c r="N22" i="6"/>
  <c r="O22" i="6" s="1"/>
  <c r="S22" i="6"/>
  <c r="Y22" i="6"/>
  <c r="Z22" i="6" l="1"/>
  <c r="AF22" i="6"/>
  <c r="AB22" i="6"/>
  <c r="AC22" i="6" s="1"/>
  <c r="P22" i="6" l="1"/>
  <c r="AG22" i="6"/>
  <c r="AM22" i="6"/>
  <c r="AI22" i="6"/>
  <c r="AJ22" i="6" s="1"/>
  <c r="AN22" i="6" l="1"/>
  <c r="AP22" i="6"/>
  <c r="AQ22" i="6" s="1"/>
  <c r="AD22" i="6"/>
  <c r="AK22" i="6" l="1"/>
  <c r="AT22" i="6"/>
  <c r="AR22" i="6" l="1"/>
  <c r="AU22" i="6" l="1"/>
  <c r="AW22" i="3" s="1"/>
  <c r="K23" i="6"/>
  <c r="L23" i="6" s="1"/>
  <c r="R23" i="6" l="1"/>
  <c r="Y23" i="6" s="1"/>
  <c r="AF23" i="6" s="1"/>
  <c r="AG23" i="6" s="1"/>
  <c r="AM23" i="6"/>
  <c r="Z23" i="6"/>
  <c r="AB23" i="6"/>
  <c r="AC23" i="6" s="1"/>
  <c r="S23" i="6"/>
  <c r="U23" i="6"/>
  <c r="V23" i="6" s="1"/>
  <c r="N23" i="6"/>
  <c r="O23" i="6" s="1"/>
  <c r="AI23" i="6"/>
  <c r="AJ23" i="6" s="1"/>
  <c r="AN23" i="6" l="1"/>
  <c r="AP23" i="6"/>
  <c r="AQ23" i="6" s="1"/>
  <c r="P23" i="6" l="1"/>
  <c r="W23" i="6"/>
  <c r="AK23" i="6"/>
  <c r="AD23" i="6"/>
  <c r="AT23" i="6"/>
  <c r="AR23" i="6" l="1"/>
  <c r="AU23" i="6" l="1"/>
  <c r="AW23" i="3" s="1"/>
  <c r="K24" i="6"/>
  <c r="L24" i="6" s="1"/>
  <c r="N24" i="6" l="1"/>
  <c r="O24" i="6" s="1"/>
  <c r="R24" i="6"/>
  <c r="S24" i="6" l="1"/>
  <c r="U24" i="6"/>
  <c r="V24" i="6" s="1"/>
  <c r="Y24" i="6"/>
  <c r="P24" i="6" l="1"/>
  <c r="Z24" i="6"/>
  <c r="AB24" i="6"/>
  <c r="AC24" i="6" s="1"/>
  <c r="AF24" i="6"/>
  <c r="W24" i="6" l="1"/>
  <c r="AG24" i="6"/>
  <c r="AI24" i="6"/>
  <c r="AJ24" i="6" s="1"/>
  <c r="AM24" i="6"/>
  <c r="AD24" i="6" l="1"/>
  <c r="AN24" i="6"/>
  <c r="AP24" i="6"/>
  <c r="AQ24" i="6" s="1"/>
  <c r="AK24" i="6" l="1"/>
  <c r="AT24" i="6"/>
  <c r="AR24" i="6" l="1"/>
  <c r="AU24" i="6" l="1"/>
  <c r="AW24" i="3" s="1"/>
  <c r="K25" i="6"/>
  <c r="R25" i="6" s="1"/>
  <c r="S25" i="6" l="1"/>
  <c r="Y25" i="6"/>
  <c r="U25" i="6"/>
  <c r="L25" i="6"/>
  <c r="N25" i="6"/>
  <c r="O25" i="6" l="1"/>
  <c r="V25" i="6"/>
  <c r="Z25" i="6"/>
  <c r="AF25" i="6"/>
  <c r="AB25" i="6"/>
  <c r="AC25" i="6" l="1"/>
  <c r="AG25" i="6"/>
  <c r="AI25" i="6"/>
  <c r="AM25" i="6"/>
  <c r="W25" i="6"/>
  <c r="P25" i="6"/>
  <c r="AN25" i="6" l="1"/>
  <c r="AP25" i="6"/>
  <c r="AJ25" i="6"/>
  <c r="AD25" i="6"/>
  <c r="AQ25" i="6" l="1"/>
  <c r="AK25" i="6"/>
  <c r="AT25" i="6"/>
  <c r="AR25" i="6" l="1"/>
  <c r="AU25" i="6" l="1"/>
  <c r="AW25" i="3" s="1"/>
  <c r="K26" i="6"/>
  <c r="L26" i="6" s="1"/>
  <c r="N26" i="6" l="1"/>
  <c r="O26" i="6" s="1"/>
  <c r="P26" i="6" s="1"/>
  <c r="R26" i="6"/>
  <c r="S26" i="6" l="1"/>
  <c r="U26" i="6"/>
  <c r="Y26" i="6"/>
  <c r="Z26" i="6" l="1"/>
  <c r="AF26" i="6"/>
  <c r="AB26" i="6"/>
  <c r="V26" i="6"/>
  <c r="W26" i="6" l="1"/>
  <c r="AC26" i="6"/>
  <c r="AG26" i="6"/>
  <c r="AM26" i="6"/>
  <c r="AI26" i="6"/>
  <c r="AJ26" i="6" l="1"/>
  <c r="AD26" i="6"/>
  <c r="AN26" i="6"/>
  <c r="AP26" i="6"/>
  <c r="AQ26" i="6" l="1"/>
  <c r="AT26" i="6"/>
  <c r="AK26" i="6"/>
  <c r="AR26" i="6" l="1"/>
  <c r="AU26" i="6" l="1"/>
  <c r="AW26" i="3" s="1"/>
  <c r="K27" i="6"/>
  <c r="L27" i="6" l="1"/>
  <c r="N27" i="6"/>
  <c r="R27" i="6"/>
  <c r="S27" i="6" l="1"/>
  <c r="U27" i="6"/>
  <c r="Y27" i="6"/>
  <c r="O27" i="6"/>
  <c r="Z27" i="6" l="1"/>
  <c r="AF27" i="6"/>
  <c r="AB27" i="6"/>
  <c r="P27" i="6"/>
  <c r="V27" i="6"/>
  <c r="W27" i="6" l="1"/>
  <c r="AC27" i="6"/>
  <c r="AG27" i="6"/>
  <c r="AM27" i="6"/>
  <c r="AI27" i="6"/>
  <c r="AN27" i="6" l="1"/>
  <c r="AP27" i="6"/>
  <c r="AD27" i="6"/>
  <c r="AJ27" i="6"/>
  <c r="AK27" i="6" l="1"/>
  <c r="AQ27" i="6"/>
  <c r="AT27" i="6"/>
  <c r="AR27" i="6" l="1"/>
  <c r="AU27" i="6" l="1"/>
  <c r="AW27" i="3" s="1"/>
  <c r="K28" i="6"/>
  <c r="L28" i="6" s="1"/>
  <c r="N28" i="6" l="1"/>
  <c r="O28" i="6" s="1"/>
  <c r="R28" i="6"/>
  <c r="S28" i="6" l="1"/>
  <c r="U28" i="6"/>
  <c r="Y28" i="6"/>
  <c r="P28" i="6"/>
  <c r="Z28" i="6" l="1"/>
  <c r="AB28" i="6"/>
  <c r="AF28" i="6"/>
  <c r="V28" i="6"/>
  <c r="AG28" i="6" l="1"/>
  <c r="AM28" i="6"/>
  <c r="AI28" i="6"/>
  <c r="W28" i="6"/>
  <c r="AC28" i="6"/>
  <c r="AD28" i="6" l="1"/>
  <c r="AJ28" i="6"/>
  <c r="AN28" i="6"/>
  <c r="AP28" i="6"/>
  <c r="AQ28" i="6" l="1"/>
  <c r="AT28" i="6"/>
  <c r="AK28" i="6"/>
  <c r="AR28" i="6" l="1"/>
  <c r="AU28" i="6" l="1"/>
  <c r="AW28" i="3" s="1"/>
  <c r="K29" i="6"/>
  <c r="L29" i="6" s="1"/>
  <c r="N29" i="6" l="1"/>
  <c r="O29" i="6" s="1"/>
  <c r="P29" i="6" s="1"/>
  <c r="R29" i="6"/>
  <c r="S29" i="6" s="1"/>
  <c r="Y29" i="6" l="1"/>
  <c r="U29" i="6"/>
  <c r="Z29" i="6"/>
  <c r="AF29" i="6"/>
  <c r="AB29" i="6"/>
  <c r="V29" i="6"/>
  <c r="AC29" i="6" l="1"/>
  <c r="AG29" i="6"/>
  <c r="AM29" i="6"/>
  <c r="AI29" i="6"/>
  <c r="W29" i="6"/>
  <c r="AJ29" i="6" l="1"/>
  <c r="AN29" i="6"/>
  <c r="AP29" i="6"/>
  <c r="AD29" i="6"/>
  <c r="AK29" i="6" l="1"/>
  <c r="AQ29" i="6"/>
  <c r="AT29" i="6"/>
  <c r="AR29" i="6" l="1"/>
  <c r="AU29" i="6" l="1"/>
  <c r="AW29" i="3" s="1"/>
  <c r="K30" i="6"/>
  <c r="L30" i="6" s="1"/>
  <c r="R30" i="6"/>
  <c r="S30" i="6" l="1"/>
  <c r="U30" i="6"/>
  <c r="Y30" i="6"/>
  <c r="N30" i="6"/>
  <c r="Z30" i="6" l="1"/>
  <c r="AB30" i="6"/>
  <c r="AF30" i="6"/>
  <c r="O30" i="6"/>
  <c r="V30" i="6"/>
  <c r="W30" i="6" l="1"/>
  <c r="AC30" i="6"/>
  <c r="P30" i="6"/>
  <c r="AG30" i="6"/>
  <c r="AM30" i="6"/>
  <c r="AI30" i="6"/>
  <c r="AN30" i="6" l="1"/>
  <c r="AP30" i="6"/>
  <c r="AD30" i="6"/>
  <c r="AJ30" i="6"/>
  <c r="AT30" i="6"/>
  <c r="AK30" i="6" l="1"/>
  <c r="AQ30" i="6"/>
  <c r="AR30" i="6" l="1"/>
  <c r="AU30" i="6" l="1"/>
  <c r="AW30" i="3" s="1"/>
  <c r="K31" i="6"/>
  <c r="L31" i="6" l="1"/>
  <c r="N31" i="6"/>
  <c r="R31" i="6"/>
  <c r="S31" i="6" l="1"/>
  <c r="Y31" i="6"/>
  <c r="U31" i="6"/>
  <c r="O31" i="6"/>
  <c r="P31" i="6" l="1"/>
  <c r="Z31" i="6"/>
  <c r="AB31" i="6"/>
  <c r="AF31" i="6"/>
  <c r="V31" i="6"/>
  <c r="W31" i="6" l="1"/>
  <c r="AG31" i="6"/>
  <c r="AI31" i="6"/>
  <c r="AM31" i="6"/>
  <c r="AC31" i="6"/>
  <c r="AD31" i="6" l="1"/>
  <c r="AN31" i="6"/>
  <c r="AP31" i="6"/>
  <c r="AJ31" i="6"/>
  <c r="AT31" i="6"/>
  <c r="AK31" i="6" l="1"/>
  <c r="AQ31" i="6"/>
  <c r="AR31" i="6" l="1"/>
  <c r="AU31" i="6" l="1"/>
  <c r="AW31" i="3" s="1"/>
  <c r="K32" i="6"/>
  <c r="R32" i="6" s="1"/>
  <c r="S32" i="6" s="1"/>
  <c r="U32" i="6" l="1"/>
  <c r="L32" i="6"/>
  <c r="N32" i="6"/>
  <c r="Y32" i="6"/>
  <c r="Z32" i="6" l="1"/>
  <c r="AF32" i="6"/>
  <c r="AB32" i="6"/>
  <c r="O32" i="6"/>
  <c r="V32" i="6"/>
  <c r="P32" i="6" l="1"/>
  <c r="AC32" i="6"/>
  <c r="W32" i="6"/>
  <c r="AG32" i="6"/>
  <c r="AI32" i="6"/>
  <c r="AM32" i="6"/>
  <c r="AD32" i="6" l="1"/>
  <c r="AN32" i="6"/>
  <c r="AP32" i="6"/>
  <c r="AJ32" i="6"/>
  <c r="AK32" i="6" l="1"/>
  <c r="AQ32" i="6"/>
  <c r="AT32" i="6"/>
  <c r="AR32" i="6" l="1"/>
  <c r="AU32" i="6" l="1"/>
  <c r="AW32" i="3" s="1"/>
  <c r="K33" i="6"/>
  <c r="L33" i="6" l="1"/>
  <c r="N33" i="6"/>
  <c r="R33" i="6"/>
  <c r="O33" i="6" l="1"/>
  <c r="S33" i="6"/>
  <c r="U33" i="6"/>
  <c r="Y33" i="6"/>
  <c r="P33" i="6" l="1"/>
  <c r="Z33" i="6"/>
  <c r="AF33" i="6"/>
  <c r="AB33" i="6"/>
  <c r="V33" i="6"/>
  <c r="AG33" i="6" l="1"/>
  <c r="AI33" i="6"/>
  <c r="AM33" i="6"/>
  <c r="W33" i="6"/>
  <c r="AC33" i="6"/>
  <c r="AD33" i="6" l="1"/>
  <c r="AN33" i="6"/>
  <c r="AP33" i="6"/>
  <c r="AT33" i="6" s="1"/>
  <c r="AJ33" i="6"/>
  <c r="AQ33" i="6" l="1"/>
  <c r="AK33" i="6"/>
  <c r="AR33" i="6" l="1"/>
  <c r="AU33" i="6" l="1"/>
  <c r="AW33" i="3" s="1"/>
  <c r="K34" i="6"/>
  <c r="L34" i="6" s="1"/>
  <c r="N34" i="6" l="1"/>
  <c r="O34" i="6" s="1"/>
  <c r="R34" i="6"/>
  <c r="S34" i="6" l="1"/>
  <c r="Y34" i="6"/>
  <c r="U34" i="6"/>
  <c r="P34" i="6"/>
  <c r="V34" i="6" l="1"/>
  <c r="Z34" i="6"/>
  <c r="AB34" i="6"/>
  <c r="AF34" i="6"/>
  <c r="AG34" i="6" l="1"/>
  <c r="AM34" i="6"/>
  <c r="AI34" i="6"/>
  <c r="AC34" i="6"/>
  <c r="W34" i="6"/>
  <c r="AD34" i="6" l="1"/>
  <c r="AJ34" i="6"/>
  <c r="AN34" i="6"/>
  <c r="AP34" i="6"/>
  <c r="AQ34" i="6" l="1"/>
  <c r="AT34" i="6"/>
  <c r="AK34" i="6"/>
  <c r="AR34" i="6" l="1"/>
  <c r="AU34" i="6" l="1"/>
  <c r="AW34" i="3" s="1"/>
  <c r="K35" i="6"/>
  <c r="R35" i="6" s="1"/>
  <c r="S35" i="6" l="1"/>
  <c r="U35" i="6"/>
  <c r="Y35" i="6"/>
  <c r="L35" i="6"/>
  <c r="N35" i="6"/>
  <c r="O35" i="6" l="1"/>
  <c r="N36" i="6"/>
  <c r="Z35" i="6"/>
  <c r="AB35" i="6"/>
  <c r="AF35" i="6"/>
  <c r="U36" i="6"/>
  <c r="U37" i="6" s="1"/>
  <c r="V35" i="6"/>
  <c r="W35" i="6" l="1"/>
  <c r="W36" i="6" s="1"/>
  <c r="W37" i="6" s="1"/>
  <c r="V36" i="6"/>
  <c r="V37" i="6" s="1"/>
  <c r="U43" i="6" s="1"/>
  <c r="U44" i="6" s="1"/>
  <c r="U83" i="6" s="1"/>
  <c r="U85" i="6" s="1"/>
  <c r="U86" i="6" s="1"/>
  <c r="AG35" i="6"/>
  <c r="AI35" i="6"/>
  <c r="AM35" i="6"/>
  <c r="AC35" i="6"/>
  <c r="AB36" i="6"/>
  <c r="AB37" i="6" s="1"/>
  <c r="N37" i="6"/>
  <c r="O36" i="6"/>
  <c r="O37" i="6" s="1"/>
  <c r="N43" i="6" s="1"/>
  <c r="P35" i="6"/>
  <c r="P36" i="6" s="1"/>
  <c r="P37" i="6" s="1"/>
  <c r="U88" i="6" l="1"/>
  <c r="AC36" i="6"/>
  <c r="AC37" i="6" s="1"/>
  <c r="AB43" i="6" s="1"/>
  <c r="AB44" i="6" s="1"/>
  <c r="AB83" i="6" s="1"/>
  <c r="AB85" i="6" s="1"/>
  <c r="AB86" i="6" s="1"/>
  <c r="AD35" i="6"/>
  <c r="AD36" i="6" s="1"/>
  <c r="AD37" i="6" s="1"/>
  <c r="AJ35" i="6"/>
  <c r="AI36" i="6"/>
  <c r="AI37" i="6" s="1"/>
  <c r="AN35" i="6"/>
  <c r="AP35" i="6"/>
  <c r="N44" i="6"/>
  <c r="N83" i="6" s="1"/>
  <c r="N85" i="6" s="1"/>
  <c r="N86" i="6" s="1"/>
  <c r="AB88" i="6" l="1"/>
  <c r="AJ36" i="6"/>
  <c r="AJ37" i="6" s="1"/>
  <c r="AI43" i="6" s="1"/>
  <c r="AI44" i="6" s="1"/>
  <c r="AI83" i="6" s="1"/>
  <c r="AI85" i="6" s="1"/>
  <c r="AI86" i="6" s="1"/>
  <c r="AK35" i="6"/>
  <c r="AK36" i="6" s="1"/>
  <c r="AK37" i="6" s="1"/>
  <c r="AQ35" i="6"/>
  <c r="AP36" i="6"/>
  <c r="AP37" i="6" s="1"/>
  <c r="AT35" i="6"/>
  <c r="AI88" i="6" l="1"/>
  <c r="AT36" i="6"/>
  <c r="AR35" i="6"/>
  <c r="AQ36" i="6"/>
  <c r="AQ37" i="6" s="1"/>
  <c r="AP43" i="6" s="1"/>
  <c r="AU43" i="6" s="1"/>
  <c r="AW43" i="3" s="1"/>
  <c r="N88" i="6"/>
  <c r="AU91" i="3" s="1"/>
  <c r="AX91" i="3" s="1"/>
  <c r="AT37" i="6"/>
  <c r="AP44" i="6" l="1"/>
  <c r="AU44" i="6"/>
  <c r="AW44" i="3" s="1"/>
  <c r="AP83" i="6"/>
  <c r="AP85" i="6" s="1"/>
  <c r="AP86" i="6" s="1"/>
  <c r="AU35" i="6"/>
  <c r="AW35" i="3" s="1"/>
  <c r="AR36" i="6"/>
  <c r="AU83" i="6" l="1"/>
  <c r="AW83" i="3" s="1"/>
  <c r="AR37" i="6"/>
  <c r="AU37" i="6" s="1"/>
  <c r="AW37" i="3" s="1"/>
  <c r="AU36" i="6"/>
  <c r="AW36" i="3" s="1"/>
  <c r="AU86" i="6"/>
  <c r="AW86" i="3" s="1"/>
  <c r="AU85" i="6"/>
  <c r="AW85" i="3" s="1"/>
  <c r="AY83" i="3" l="1"/>
  <c r="AY86" i="3"/>
  <c r="AU88" i="6"/>
  <c r="AW88" i="3" s="1"/>
  <c r="AP88" i="6"/>
  <c r="AA23" i="3"/>
  <c r="AH33" i="3"/>
  <c r="U81" i="3"/>
  <c r="N81" i="3"/>
  <c r="AI81" i="3"/>
  <c r="AH24" i="3"/>
  <c r="AH34" i="3"/>
  <c r="AP81" i="3"/>
  <c r="AA30" i="3"/>
  <c r="AB81" i="3"/>
  <c r="AO35" i="3"/>
  <c r="AO25" i="3"/>
  <c r="K35" i="3"/>
  <c r="K30" i="3"/>
  <c r="M16" i="3"/>
  <c r="K31" i="3"/>
  <c r="R31" i="3" s="1"/>
  <c r="Y31" i="3" s="1"/>
  <c r="AF31" i="3" s="1"/>
  <c r="K18" i="3"/>
  <c r="K22" i="3"/>
  <c r="K29" i="3"/>
  <c r="K34" i="3"/>
  <c r="K28" i="3"/>
  <c r="K21" i="3"/>
  <c r="K17" i="3"/>
  <c r="K25" i="3"/>
  <c r="K27" i="3"/>
  <c r="K24" i="3"/>
  <c r="K33" i="3"/>
  <c r="K19" i="3"/>
  <c r="K32" i="3"/>
  <c r="K16" i="3"/>
  <c r="L16" i="3" s="1"/>
  <c r="K23" i="3"/>
  <c r="K26" i="3"/>
  <c r="K20" i="3"/>
  <c r="R25" i="3" l="1"/>
  <c r="U25" i="3" s="1"/>
  <c r="N25" i="3"/>
  <c r="M35" i="3"/>
  <c r="L18" i="3"/>
  <c r="R18" i="3"/>
  <c r="Y18" i="3" s="1"/>
  <c r="N16" i="3"/>
  <c r="O16" i="3" s="1"/>
  <c r="R16" i="3"/>
  <c r="AY88" i="3"/>
  <c r="M34" i="3"/>
  <c r="M26" i="3"/>
  <c r="L33" i="3"/>
  <c r="N33" i="3"/>
  <c r="R33" i="3"/>
  <c r="N24" i="3"/>
  <c r="O24" i="3" s="1"/>
  <c r="R24" i="3"/>
  <c r="L24" i="3"/>
  <c r="N23" i="3"/>
  <c r="O23" i="3" s="1"/>
  <c r="L23" i="3"/>
  <c r="R23" i="3"/>
  <c r="L22" i="3"/>
  <c r="N22" i="3"/>
  <c r="O22" i="3" s="1"/>
  <c r="R22" i="3"/>
  <c r="AF18" i="3"/>
  <c r="Z18" i="3"/>
  <c r="AB18" i="3"/>
  <c r="AC18" i="3" s="1"/>
  <c r="AD18" i="3" s="1"/>
  <c r="L17" i="3"/>
  <c r="N17" i="3"/>
  <c r="R17" i="3"/>
  <c r="L21" i="3"/>
  <c r="N21" i="3"/>
  <c r="O21" i="3" s="1"/>
  <c r="R21" i="3"/>
  <c r="AG31" i="3"/>
  <c r="AJ31" i="3"/>
  <c r="AK31" i="3" s="1"/>
  <c r="AM31" i="3"/>
  <c r="L28" i="3"/>
  <c r="R28" i="3"/>
  <c r="L27" i="3"/>
  <c r="R27" i="3"/>
  <c r="L32" i="3"/>
  <c r="L29" i="3"/>
  <c r="R29" i="3"/>
  <c r="L30" i="3"/>
  <c r="R30" i="3"/>
  <c r="R35" i="3"/>
  <c r="L35" i="3"/>
  <c r="N35" i="3"/>
  <c r="N19" i="3"/>
  <c r="L19" i="3"/>
  <c r="R19" i="3"/>
  <c r="S31" i="3"/>
  <c r="V31" i="3"/>
  <c r="W31" i="3" s="1"/>
  <c r="U18" i="3"/>
  <c r="V18" i="3" s="1"/>
  <c r="W18" i="3" s="1"/>
  <c r="L31" i="3"/>
  <c r="R34" i="3"/>
  <c r="L34" i="3"/>
  <c r="N34" i="3"/>
  <c r="N18" i="3"/>
  <c r="V25" i="3"/>
  <c r="W25" i="3" s="1"/>
  <c r="S25" i="3"/>
  <c r="L25" i="3"/>
  <c r="R26" i="3"/>
  <c r="L26" i="3"/>
  <c r="AC31" i="3"/>
  <c r="AD31" i="3" s="1"/>
  <c r="Z31" i="3"/>
  <c r="N20" i="3"/>
  <c r="O20" i="3" s="1"/>
  <c r="R20" i="3"/>
  <c r="L20" i="3"/>
  <c r="Y25" i="3"/>
  <c r="AB25" i="3" s="1"/>
  <c r="R32" i="3"/>
  <c r="M17" i="3"/>
  <c r="AH16" i="3"/>
  <c r="AA17" i="3"/>
  <c r="AH18" i="3"/>
  <c r="T16" i="3"/>
  <c r="AA18" i="3"/>
  <c r="AO17" i="3"/>
  <c r="T19" i="3"/>
  <c r="M18" i="3"/>
  <c r="AA16" i="3"/>
  <c r="AH17" i="3"/>
  <c r="AA19" i="3"/>
  <c r="T18" i="3"/>
  <c r="AO19" i="3"/>
  <c r="AO16" i="3"/>
  <c r="M19" i="3"/>
  <c r="T17" i="3"/>
  <c r="AO18" i="3"/>
  <c r="AH19" i="3"/>
  <c r="AO34" i="3"/>
  <c r="T35" i="3"/>
  <c r="AH25" i="3"/>
  <c r="T24" i="3"/>
  <c r="AH23" i="3"/>
  <c r="T20" i="3"/>
  <c r="AA31" i="3"/>
  <c r="M30" i="3"/>
  <c r="T27" i="3"/>
  <c r="T34" i="3"/>
  <c r="AA35" i="3"/>
  <c r="AH26" i="3"/>
  <c r="AO22" i="3"/>
  <c r="AA21" i="3"/>
  <c r="AO21" i="3"/>
  <c r="AO30" i="3"/>
  <c r="AO27" i="3"/>
  <c r="T28" i="3"/>
  <c r="M22" i="3"/>
  <c r="AA34" i="3"/>
  <c r="AH35" i="3"/>
  <c r="AO26" i="3"/>
  <c r="AA22" i="3"/>
  <c r="AA20" i="3"/>
  <c r="AH21" i="3"/>
  <c r="AA27" i="3"/>
  <c r="AH28" i="3"/>
  <c r="AO32" i="3"/>
  <c r="M24" i="3"/>
  <c r="AU78" i="3"/>
  <c r="M28" i="3"/>
  <c r="M25" i="3"/>
  <c r="M21" i="3"/>
  <c r="T33" i="3"/>
  <c r="T25" i="3"/>
  <c r="AO24" i="3"/>
  <c r="AO20" i="3"/>
  <c r="M20" i="3"/>
  <c r="AH31" i="3"/>
  <c r="AO31" i="3"/>
  <c r="AH29" i="3"/>
  <c r="M33" i="3"/>
  <c r="AO33" i="3"/>
  <c r="T26" i="3"/>
  <c r="T22" i="3"/>
  <c r="AH20" i="3"/>
  <c r="T21" i="3"/>
  <c r="AH32" i="3"/>
  <c r="M31" i="3"/>
  <c r="AO29" i="3"/>
  <c r="M27" i="3"/>
  <c r="AA33" i="3"/>
  <c r="AA25" i="3"/>
  <c r="AA24" i="3"/>
  <c r="M23" i="3"/>
  <c r="AO28" i="3"/>
  <c r="T29" i="3"/>
  <c r="AH27" i="3"/>
  <c r="T30" i="3"/>
  <c r="AA26" i="3"/>
  <c r="AH22" i="3"/>
  <c r="T23" i="3"/>
  <c r="M32" i="3"/>
  <c r="AH30" i="3"/>
  <c r="T32" i="3"/>
  <c r="AA28" i="3"/>
  <c r="M29" i="3"/>
  <c r="AO23" i="3"/>
  <c r="AA29" i="3"/>
  <c r="AA32" i="3"/>
  <c r="T31" i="3"/>
  <c r="AU81" i="3" l="1"/>
  <c r="AX81" i="3" s="1"/>
  <c r="AX78" i="3"/>
  <c r="AY23" i="3"/>
  <c r="S18" i="3"/>
  <c r="AY29" i="3"/>
  <c r="AY27" i="3"/>
  <c r="AY35" i="3"/>
  <c r="AY16" i="3"/>
  <c r="AY31" i="3"/>
  <c r="AY21" i="3"/>
  <c r="AY30" i="3"/>
  <c r="AA43" i="3"/>
  <c r="S16" i="3"/>
  <c r="Y16" i="3"/>
  <c r="AY28" i="3"/>
  <c r="AY20" i="3"/>
  <c r="AY18" i="3"/>
  <c r="M40" i="3"/>
  <c r="AY17" i="3"/>
  <c r="U16" i="3"/>
  <c r="V16" i="3" s="1"/>
  <c r="AY33" i="3"/>
  <c r="AY32" i="3"/>
  <c r="AY24" i="3"/>
  <c r="AY19" i="3"/>
  <c r="AY25" i="3"/>
  <c r="AY22" i="3"/>
  <c r="AY26" i="3"/>
  <c r="AY34" i="3"/>
  <c r="AH43" i="3"/>
  <c r="P20" i="3"/>
  <c r="O25" i="3"/>
  <c r="P25" i="3" s="1"/>
  <c r="O34" i="3"/>
  <c r="P34" i="3" s="1"/>
  <c r="S35" i="3"/>
  <c r="U35" i="3"/>
  <c r="V35" i="3" s="1"/>
  <c r="W35" i="3" s="1"/>
  <c r="Y35" i="3"/>
  <c r="O32" i="3"/>
  <c r="P32" i="3" s="1"/>
  <c r="P23" i="3"/>
  <c r="O30" i="3"/>
  <c r="P30" i="3" s="1"/>
  <c r="V27" i="3"/>
  <c r="W27" i="3" s="1"/>
  <c r="S27" i="3"/>
  <c r="Y27" i="3"/>
  <c r="U34" i="3"/>
  <c r="V34" i="3" s="1"/>
  <c r="W34" i="3" s="1"/>
  <c r="Y34" i="3"/>
  <c r="S34" i="3"/>
  <c r="Y30" i="3"/>
  <c r="S30" i="3"/>
  <c r="V30" i="3"/>
  <c r="W30" i="3" s="1"/>
  <c r="U21" i="3"/>
  <c r="S21" i="3"/>
  <c r="Y21" i="3"/>
  <c r="AG18" i="3"/>
  <c r="AI18" i="3"/>
  <c r="AJ18" i="3" s="1"/>
  <c r="AK18" i="3" s="1"/>
  <c r="AM18" i="3"/>
  <c r="U24" i="3"/>
  <c r="Y24" i="3"/>
  <c r="S24" i="3"/>
  <c r="U19" i="3"/>
  <c r="V19" i="3" s="1"/>
  <c r="W19" i="3" s="1"/>
  <c r="S19" i="3"/>
  <c r="Y19" i="3"/>
  <c r="O27" i="3"/>
  <c r="P27" i="3" s="1"/>
  <c r="P21" i="3"/>
  <c r="S22" i="3"/>
  <c r="Y22" i="3"/>
  <c r="U22" i="3"/>
  <c r="P24" i="3"/>
  <c r="AO43" i="3"/>
  <c r="Z25" i="3"/>
  <c r="AF25" i="3"/>
  <c r="AI25" i="3" s="1"/>
  <c r="AC25" i="3"/>
  <c r="AD25" i="3" s="1"/>
  <c r="O26" i="3"/>
  <c r="P26" i="3" s="1"/>
  <c r="V29" i="3"/>
  <c r="W29" i="3" s="1"/>
  <c r="S29" i="3"/>
  <c r="Y29" i="3"/>
  <c r="S28" i="3"/>
  <c r="Y28" i="3"/>
  <c r="V28" i="3"/>
  <c r="W28" i="3" s="1"/>
  <c r="P22" i="3"/>
  <c r="S33" i="3"/>
  <c r="U33" i="3"/>
  <c r="V33" i="3" s="1"/>
  <c r="W33" i="3" s="1"/>
  <c r="Y33" i="3"/>
  <c r="T43" i="3"/>
  <c r="Y26" i="3"/>
  <c r="S26" i="3"/>
  <c r="V26" i="3"/>
  <c r="W26" i="3" s="1"/>
  <c r="O31" i="3"/>
  <c r="P31" i="3" s="1"/>
  <c r="O19" i="3"/>
  <c r="P19" i="3" s="1"/>
  <c r="O29" i="3"/>
  <c r="P29" i="3" s="1"/>
  <c r="O28" i="3"/>
  <c r="P28" i="3" s="1"/>
  <c r="S17" i="3"/>
  <c r="Y17" i="3"/>
  <c r="U17" i="3"/>
  <c r="V17" i="3" s="1"/>
  <c r="W17" i="3" s="1"/>
  <c r="O33" i="3"/>
  <c r="P33" i="3" s="1"/>
  <c r="V32" i="3"/>
  <c r="W32" i="3" s="1"/>
  <c r="S32" i="3"/>
  <c r="Y32" i="3"/>
  <c r="O35" i="3"/>
  <c r="P35" i="3" s="1"/>
  <c r="O17" i="3"/>
  <c r="P17" i="3" s="1"/>
  <c r="N36" i="3"/>
  <c r="S23" i="3"/>
  <c r="U23" i="3"/>
  <c r="Y23" i="3"/>
  <c r="U20" i="3"/>
  <c r="Y20" i="3"/>
  <c r="S20" i="3"/>
  <c r="P16" i="3"/>
  <c r="O18" i="3"/>
  <c r="P18" i="3" s="1"/>
  <c r="AN31" i="3"/>
  <c r="AQ31" i="3"/>
  <c r="AR31" i="3" s="1"/>
  <c r="V24" i="3" l="1"/>
  <c r="W24" i="3" s="1"/>
  <c r="V21" i="3"/>
  <c r="W21" i="3" s="1"/>
  <c r="V23" i="3"/>
  <c r="W23" i="3" s="1"/>
  <c r="V22" i="3"/>
  <c r="V20" i="3"/>
  <c r="W20" i="3" s="1"/>
  <c r="Z16" i="3"/>
  <c r="AF16" i="3"/>
  <c r="AB16" i="3"/>
  <c r="AC16" i="3" s="1"/>
  <c r="AD16" i="3" s="1"/>
  <c r="AU31" i="3"/>
  <c r="AX31" i="3" s="1"/>
  <c r="Z17" i="3"/>
  <c r="AB17" i="3"/>
  <c r="AF17" i="3"/>
  <c r="AT31" i="3"/>
  <c r="Z21" i="3"/>
  <c r="AB21" i="3"/>
  <c r="AC21" i="3" s="1"/>
  <c r="AF21" i="3"/>
  <c r="Z32" i="3"/>
  <c r="AC32" i="3"/>
  <c r="AD32" i="3" s="1"/>
  <c r="AF32" i="3"/>
  <c r="N37" i="3"/>
  <c r="Z28" i="3"/>
  <c r="AC28" i="3"/>
  <c r="AD28" i="3" s="1"/>
  <c r="AF28" i="3"/>
  <c r="AG25" i="3"/>
  <c r="AM25" i="3"/>
  <c r="AP25" i="3" s="1"/>
  <c r="AJ25" i="3"/>
  <c r="AK25" i="3" s="1"/>
  <c r="Z22" i="3"/>
  <c r="AB22" i="3"/>
  <c r="AC22" i="3" s="1"/>
  <c r="AF22" i="3"/>
  <c r="Z24" i="3"/>
  <c r="AB24" i="3"/>
  <c r="AC24" i="3" s="1"/>
  <c r="AF24" i="3"/>
  <c r="Z27" i="3"/>
  <c r="AF27" i="3"/>
  <c r="AB23" i="3"/>
  <c r="Z23" i="3"/>
  <c r="AF23" i="3"/>
  <c r="AB34" i="3"/>
  <c r="AC34" i="3" s="1"/>
  <c r="AD34" i="3" s="1"/>
  <c r="Z34" i="3"/>
  <c r="AF34" i="3"/>
  <c r="Z19" i="3"/>
  <c r="AB19" i="3"/>
  <c r="AF19" i="3"/>
  <c r="U36" i="3"/>
  <c r="U37" i="3" s="1"/>
  <c r="Z35" i="3"/>
  <c r="AB35" i="3"/>
  <c r="AF35" i="3"/>
  <c r="P36" i="3"/>
  <c r="P37" i="3" s="1"/>
  <c r="O36" i="3"/>
  <c r="O37" i="3" s="1"/>
  <c r="N43" i="3" s="1"/>
  <c r="Z20" i="3"/>
  <c r="AB20" i="3"/>
  <c r="AF20" i="3"/>
  <c r="AF26" i="3"/>
  <c r="Z26" i="3"/>
  <c r="Z33" i="3"/>
  <c r="AB33" i="3"/>
  <c r="AC33" i="3" s="1"/>
  <c r="AD33" i="3" s="1"/>
  <c r="AF33" i="3"/>
  <c r="Z29" i="3"/>
  <c r="AF29" i="3"/>
  <c r="W16" i="3"/>
  <c r="AN18" i="3"/>
  <c r="AP18" i="3"/>
  <c r="AQ18" i="3" s="1"/>
  <c r="AR18" i="3" s="1"/>
  <c r="AU18" i="3" s="1"/>
  <c r="AX18" i="3" s="1"/>
  <c r="Z30" i="3"/>
  <c r="AF30" i="3"/>
  <c r="N44" i="3" l="1"/>
  <c r="N83" i="3" s="1"/>
  <c r="V36" i="3"/>
  <c r="V37" i="3" s="1"/>
  <c r="U43" i="3" s="1"/>
  <c r="U44" i="3" s="1"/>
  <c r="U83" i="3" s="1"/>
  <c r="W22" i="3"/>
  <c r="W36" i="3"/>
  <c r="W37" i="3" s="1"/>
  <c r="AC20" i="3"/>
  <c r="AD20" i="3" s="1"/>
  <c r="AC23" i="3"/>
  <c r="AD23" i="3" s="1"/>
  <c r="AM16" i="3"/>
  <c r="AI16" i="3"/>
  <c r="AJ16" i="3" s="1"/>
  <c r="AK16" i="3" s="1"/>
  <c r="AG16" i="3"/>
  <c r="AM23" i="3"/>
  <c r="AG23" i="3"/>
  <c r="AI23" i="3"/>
  <c r="AI24" i="3"/>
  <c r="AG24" i="3"/>
  <c r="AM24" i="3"/>
  <c r="AM26" i="3"/>
  <c r="AJ26" i="3"/>
  <c r="AK26" i="3" s="1"/>
  <c r="AG26" i="3"/>
  <c r="AM28" i="3"/>
  <c r="AJ28" i="3"/>
  <c r="AK28" i="3" s="1"/>
  <c r="AG28" i="3"/>
  <c r="AM20" i="3"/>
  <c r="AI20" i="3"/>
  <c r="AG20" i="3"/>
  <c r="AI22" i="3"/>
  <c r="AG22" i="3"/>
  <c r="AM22" i="3"/>
  <c r="AG21" i="3"/>
  <c r="AI21" i="3"/>
  <c r="AM21" i="3"/>
  <c r="AG29" i="3"/>
  <c r="AM29" i="3"/>
  <c r="AJ29" i="3"/>
  <c r="AK29" i="3" s="1"/>
  <c r="AG19" i="3"/>
  <c r="AI19" i="3"/>
  <c r="AJ19" i="3" s="1"/>
  <c r="AK19" i="3" s="1"/>
  <c r="AM19" i="3"/>
  <c r="AG35" i="3"/>
  <c r="AM35" i="3"/>
  <c r="AI35" i="3"/>
  <c r="AJ35" i="3" s="1"/>
  <c r="AK35" i="3" s="1"/>
  <c r="AC30" i="3"/>
  <c r="AD30" i="3" s="1"/>
  <c r="AD22" i="3"/>
  <c r="AT18" i="3"/>
  <c r="AN25" i="3"/>
  <c r="AC17" i="3"/>
  <c r="AB36" i="3"/>
  <c r="AC26" i="3"/>
  <c r="AD26" i="3" s="1"/>
  <c r="AD21" i="3"/>
  <c r="AC29" i="3"/>
  <c r="AD29" i="3" s="1"/>
  <c r="AC35" i="3"/>
  <c r="AD35" i="3" s="1"/>
  <c r="AG33" i="3"/>
  <c r="AM33" i="3"/>
  <c r="AI33" i="3"/>
  <c r="AI34" i="3"/>
  <c r="AJ34" i="3" s="1"/>
  <c r="AK34" i="3" s="1"/>
  <c r="AG34" i="3"/>
  <c r="AM34" i="3"/>
  <c r="AJ27" i="3"/>
  <c r="AK27" i="3" s="1"/>
  <c r="AG27" i="3"/>
  <c r="AM27" i="3"/>
  <c r="AG17" i="3"/>
  <c r="AM17" i="3"/>
  <c r="AI17" i="3"/>
  <c r="AD24" i="3"/>
  <c r="AJ30" i="3"/>
  <c r="AK30" i="3" s="1"/>
  <c r="AG30" i="3"/>
  <c r="AM30" i="3"/>
  <c r="AC19" i="3"/>
  <c r="AD19" i="3" s="1"/>
  <c r="AC27" i="3"/>
  <c r="AD27" i="3" s="1"/>
  <c r="AG32" i="3"/>
  <c r="AJ32" i="3"/>
  <c r="AK32" i="3" s="1"/>
  <c r="AM32" i="3"/>
  <c r="U85" i="3" l="1"/>
  <c r="U86" i="3" s="1"/>
  <c r="U88" i="3" s="1"/>
  <c r="N85" i="3"/>
  <c r="N86" i="3" s="1"/>
  <c r="AJ21" i="3"/>
  <c r="AK21" i="3" s="1"/>
  <c r="AJ24" i="3"/>
  <c r="AK24" i="3" s="1"/>
  <c r="AJ20" i="3"/>
  <c r="AK20" i="3" s="1"/>
  <c r="AJ23" i="3"/>
  <c r="AK23" i="3" s="1"/>
  <c r="AJ22" i="3"/>
  <c r="AK22" i="3" s="1"/>
  <c r="AP16" i="3"/>
  <c r="AN16" i="3"/>
  <c r="AN21" i="3"/>
  <c r="AP21" i="3"/>
  <c r="AN24" i="3"/>
  <c r="AP24" i="3"/>
  <c r="AQ24" i="3" s="1"/>
  <c r="AN20" i="3"/>
  <c r="AP20" i="3"/>
  <c r="AN33" i="3"/>
  <c r="AP33" i="3"/>
  <c r="AQ33" i="3" s="1"/>
  <c r="AR33" i="3" s="1"/>
  <c r="AN35" i="3"/>
  <c r="AP35" i="3"/>
  <c r="AN28" i="3"/>
  <c r="AQ25" i="3"/>
  <c r="AR25" i="3" s="1"/>
  <c r="AU25" i="3" s="1"/>
  <c r="AX25" i="3" s="1"/>
  <c r="AT25" i="3"/>
  <c r="AN27" i="3"/>
  <c r="AN22" i="3"/>
  <c r="AP22" i="3"/>
  <c r="AQ22" i="3" s="1"/>
  <c r="AB37" i="3"/>
  <c r="AN29" i="3"/>
  <c r="AN26" i="3"/>
  <c r="AQ26" i="3"/>
  <c r="AR26" i="3" s="1"/>
  <c r="AU26" i="3" s="1"/>
  <c r="AX26" i="3" s="1"/>
  <c r="AJ33" i="3"/>
  <c r="AK33" i="3" s="1"/>
  <c r="AN19" i="3"/>
  <c r="AP19" i="3"/>
  <c r="AQ19" i="3" s="1"/>
  <c r="AR19" i="3" s="1"/>
  <c r="AU19" i="3" s="1"/>
  <c r="AX19" i="3" s="1"/>
  <c r="AJ17" i="3"/>
  <c r="AI36" i="3"/>
  <c r="AI37" i="3" s="1"/>
  <c r="AN17" i="3"/>
  <c r="AP17" i="3"/>
  <c r="AN32" i="3"/>
  <c r="AN30" i="3"/>
  <c r="AQ30" i="3"/>
  <c r="AR30" i="3" s="1"/>
  <c r="AU30" i="3" s="1"/>
  <c r="AX30" i="3" s="1"/>
  <c r="AN34" i="3"/>
  <c r="AP34" i="3"/>
  <c r="AQ34" i="3" s="1"/>
  <c r="AR34" i="3" s="1"/>
  <c r="AU34" i="3" s="1"/>
  <c r="AX34" i="3" s="1"/>
  <c r="AD17" i="3"/>
  <c r="AD36" i="3" s="1"/>
  <c r="AD37" i="3" s="1"/>
  <c r="AC36" i="3"/>
  <c r="AC37" i="3" s="1"/>
  <c r="AB43" i="3" s="1"/>
  <c r="AN23" i="3"/>
  <c r="AP23" i="3"/>
  <c r="AQ23" i="3" s="1"/>
  <c r="AB44" i="3" l="1"/>
  <c r="AT33" i="3"/>
  <c r="AQ21" i="3"/>
  <c r="AR21" i="3" s="1"/>
  <c r="AU21" i="3" s="1"/>
  <c r="AX21" i="3" s="1"/>
  <c r="AQ20" i="3"/>
  <c r="AR20" i="3" s="1"/>
  <c r="AU20" i="3" s="1"/>
  <c r="AX20" i="3" s="1"/>
  <c r="AT30" i="3"/>
  <c r="AT16" i="3"/>
  <c r="AQ16" i="3"/>
  <c r="AR16" i="3" s="1"/>
  <c r="AU16" i="3" s="1"/>
  <c r="AX16" i="3" s="1"/>
  <c r="AQ27" i="3"/>
  <c r="AR27" i="3" s="1"/>
  <c r="AU27" i="3" s="1"/>
  <c r="AX27" i="3" s="1"/>
  <c r="AT27" i="3"/>
  <c r="AB83" i="3"/>
  <c r="AQ32" i="3"/>
  <c r="AR32" i="3" s="1"/>
  <c r="AU32" i="3" s="1"/>
  <c r="AX32" i="3" s="1"/>
  <c r="AT32" i="3"/>
  <c r="AK17" i="3"/>
  <c r="AK36" i="3" s="1"/>
  <c r="AK37" i="3" s="1"/>
  <c r="AJ36" i="3"/>
  <c r="AJ37" i="3" s="1"/>
  <c r="AI43" i="3" s="1"/>
  <c r="AQ29" i="3"/>
  <c r="AR29" i="3" s="1"/>
  <c r="AU29" i="3" s="1"/>
  <c r="AX29" i="3" s="1"/>
  <c r="AT29" i="3"/>
  <c r="AR24" i="3"/>
  <c r="AU24" i="3" s="1"/>
  <c r="AX24" i="3" s="1"/>
  <c r="AT24" i="3"/>
  <c r="AQ35" i="3"/>
  <c r="AR35" i="3" s="1"/>
  <c r="AU35" i="3" s="1"/>
  <c r="AX35" i="3" s="1"/>
  <c r="AT35" i="3"/>
  <c r="AT19" i="3"/>
  <c r="AR22" i="3"/>
  <c r="AU22" i="3" s="1"/>
  <c r="AX22" i="3" s="1"/>
  <c r="AT22" i="3"/>
  <c r="AT34" i="3"/>
  <c r="AT20" i="3"/>
  <c r="N88" i="3"/>
  <c r="AQ17" i="3"/>
  <c r="AP36" i="3"/>
  <c r="AP37" i="3" s="1"/>
  <c r="AT37" i="3" s="1"/>
  <c r="AU33" i="3"/>
  <c r="AX33" i="3" s="1"/>
  <c r="AT26" i="3"/>
  <c r="AR23" i="3"/>
  <c r="AU23" i="3" s="1"/>
  <c r="AX23" i="3" s="1"/>
  <c r="AT23" i="3"/>
  <c r="AT17" i="3"/>
  <c r="AQ28" i="3"/>
  <c r="AR28" i="3" s="1"/>
  <c r="AU28" i="3" s="1"/>
  <c r="AX28" i="3" s="1"/>
  <c r="AT28" i="3"/>
  <c r="AT21" i="3"/>
  <c r="AB85" i="3" l="1"/>
  <c r="AB86" i="3" s="1"/>
  <c r="AI44" i="3"/>
  <c r="AI83" i="3" s="1"/>
  <c r="AT36" i="3"/>
  <c r="AR17" i="3"/>
  <c r="AQ36" i="3"/>
  <c r="AQ37" i="3" s="1"/>
  <c r="AP43" i="3" s="1"/>
  <c r="AI85" i="3" l="1"/>
  <c r="AI86" i="3" s="1"/>
  <c r="AI88" i="3" s="1"/>
  <c r="AU43" i="3"/>
  <c r="AX43" i="3" s="1"/>
  <c r="AP44" i="3"/>
  <c r="AB88" i="3"/>
  <c r="AU17" i="3"/>
  <c r="AX17" i="3" s="1"/>
  <c r="AR36" i="3"/>
  <c r="AP83" i="3" l="1"/>
  <c r="AU44" i="3"/>
  <c r="AR37" i="3"/>
  <c r="AU37" i="3" s="1"/>
  <c r="AX37" i="3" s="1"/>
  <c r="AU36" i="3"/>
  <c r="AX36" i="3" s="1"/>
  <c r="AP85" i="3" l="1"/>
  <c r="AP86" i="3" s="1"/>
  <c r="AU86" i="3" s="1"/>
  <c r="AU83" i="3"/>
  <c r="AZ84" i="3" s="1"/>
  <c r="AX44" i="3"/>
  <c r="AU85" i="3" l="1"/>
  <c r="AX85" i="3" s="1"/>
  <c r="AY84" i="3"/>
  <c r="BA84" i="3"/>
  <c r="AX86" i="3"/>
  <c r="BD87" i="3"/>
  <c r="BF87" i="3"/>
  <c r="BB87" i="3"/>
  <c r="BE87" i="3"/>
  <c r="BC87" i="3"/>
  <c r="BE84" i="3"/>
  <c r="BD84" i="3"/>
  <c r="AX83" i="3"/>
  <c r="BC84" i="3"/>
  <c r="BB84" i="3"/>
  <c r="BF84" i="3"/>
  <c r="AU88" i="3"/>
  <c r="AZ87" i="3"/>
  <c r="BA87" i="3"/>
  <c r="AY87" i="3"/>
  <c r="AP88" i="3"/>
  <c r="AX88" i="3" l="1"/>
  <c r="BE89" i="3"/>
  <c r="BD89" i="3"/>
  <c r="BF89" i="3"/>
  <c r="BB89" i="3"/>
  <c r="BC89" i="3"/>
  <c r="AZ89" i="3"/>
  <c r="BA89" i="3"/>
  <c r="AY89" i="3"/>
</calcChain>
</file>

<file path=xl/sharedStrings.xml><?xml version="1.0" encoding="utf-8"?>
<sst xmlns="http://schemas.openxmlformats.org/spreadsheetml/2006/main" count="1369" uniqueCount="150">
  <si>
    <t>1.</t>
  </si>
  <si>
    <t>2.</t>
  </si>
  <si>
    <t>3.</t>
  </si>
  <si>
    <t>4.</t>
  </si>
  <si>
    <t>5.</t>
  </si>
  <si>
    <t>6.</t>
  </si>
  <si>
    <t>Year 4</t>
  </si>
  <si>
    <t>Year 5</t>
  </si>
  <si>
    <t>Total</t>
  </si>
  <si>
    <t>A. Senior Personnel</t>
  </si>
  <si>
    <t>Total Senior Personnel</t>
  </si>
  <si>
    <t>B. Other Personnel</t>
  </si>
  <si>
    <t>4. Undergraduate Students</t>
  </si>
  <si>
    <t>5. Secretarial-Clerical</t>
  </si>
  <si>
    <t>6. Other</t>
  </si>
  <si>
    <t>C. Fringe Benefits</t>
  </si>
  <si>
    <t>D. Equipment</t>
  </si>
  <si>
    <t>E. Travel</t>
  </si>
  <si>
    <t>1. Domestic</t>
  </si>
  <si>
    <t>2. Foreign</t>
  </si>
  <si>
    <t>F. Participant Support Costs</t>
  </si>
  <si>
    <t>1.  Stipends</t>
  </si>
  <si>
    <t>2.  Student Fees</t>
  </si>
  <si>
    <t>3.  Trainee Travel</t>
  </si>
  <si>
    <t>4.  Other</t>
  </si>
  <si>
    <t>F. Other Direct Costs</t>
  </si>
  <si>
    <t>1.  Materials &amp; Supplies</t>
  </si>
  <si>
    <t>2. Publications</t>
  </si>
  <si>
    <t>5. Subcontracts</t>
  </si>
  <si>
    <t>G. Total Direct Costs</t>
  </si>
  <si>
    <t xml:space="preserve">H. Indirect Costs </t>
  </si>
  <si>
    <t>I. Total Costs</t>
  </si>
  <si>
    <t xml:space="preserve">2. Other Professionals </t>
  </si>
  <si>
    <t>F/B</t>
  </si>
  <si>
    <t>Salary</t>
  </si>
  <si>
    <t>Project</t>
  </si>
  <si>
    <t>3. Consultant Services</t>
  </si>
  <si>
    <t>4. ADP/Computer Services</t>
  </si>
  <si>
    <t>6. Equipment or Facility Rental/User Fees</t>
  </si>
  <si>
    <t>7. Alterations and Renovations</t>
  </si>
  <si>
    <t>8. Tuition Remission</t>
  </si>
  <si>
    <t>9. Other</t>
  </si>
  <si>
    <t>10. Other</t>
  </si>
  <si>
    <t># employees</t>
  </si>
  <si>
    <t>Indirect Cost Base Added for Subcontractors</t>
  </si>
  <si>
    <t>of G-D-F5&gt;25,000-G6</t>
  </si>
  <si>
    <t>Yr 1</t>
  </si>
  <si>
    <t>Yr 2</t>
  </si>
  <si>
    <t>Yr 3</t>
  </si>
  <si>
    <t>Yr 4</t>
  </si>
  <si>
    <t>Yr 5</t>
  </si>
  <si>
    <t>12-Month</t>
  </si>
  <si>
    <t>C-Basis (9mths)</t>
  </si>
  <si>
    <t>A-Basis (12mths)</t>
  </si>
  <si>
    <t>Effort in Months</t>
  </si>
  <si>
    <t>student</t>
  </si>
  <si>
    <t>Hourly Rate</t>
  </si>
  <si>
    <t>Hours</t>
  </si>
  <si>
    <t>3. Graduate Students</t>
  </si>
  <si>
    <t>1. Post Doc</t>
  </si>
  <si>
    <t>Total Hrs</t>
  </si>
  <si>
    <t>Inflation Rate</t>
  </si>
  <si>
    <t>Salary Total</t>
  </si>
  <si>
    <t>Effort</t>
  </si>
  <si>
    <t>Year 1</t>
  </si>
  <si>
    <t>Year 2</t>
  </si>
  <si>
    <t>Year 3</t>
  </si>
  <si>
    <t>Total Equipment:</t>
  </si>
  <si>
    <t>Total Fringe:</t>
  </si>
  <si>
    <t>Total Other Personnel:</t>
  </si>
  <si>
    <t>Total Salaries &amp; Wages A+B:</t>
  </si>
  <si>
    <t>Total Senior Personnel:</t>
  </si>
  <si>
    <t>Total Travel:</t>
  </si>
  <si>
    <t>Total Other Direct Costs:</t>
  </si>
  <si>
    <t>Total Participant Support Costs:</t>
  </si>
  <si>
    <t>Tab Total</t>
  </si>
  <si>
    <t>Difference</t>
  </si>
  <si>
    <t>Indirect Cost rate</t>
  </si>
  <si>
    <t>Modified Total Direct Costs (Indirect Cost Base)</t>
  </si>
  <si>
    <t>Post Docs (Research Associates)</t>
  </si>
  <si>
    <t>Graduate Students (Research Assistants)</t>
  </si>
  <si>
    <t>Student Hourlies</t>
  </si>
  <si>
    <t>University Staff</t>
  </si>
  <si>
    <t>LTE</t>
  </si>
  <si>
    <t>Faculty &amp; Academic Staff</t>
  </si>
  <si>
    <t>Total Salaries and Fringe:</t>
  </si>
  <si>
    <t>Total Salaries and Fringe Benefits:</t>
  </si>
  <si>
    <t>COE RA Rates FY23</t>
  </si>
  <si>
    <t>BME</t>
  </si>
  <si>
    <t>CBE</t>
  </si>
  <si>
    <t>CEE Non</t>
  </si>
  <si>
    <t>CEE Dis</t>
  </si>
  <si>
    <t>ECE Non</t>
  </si>
  <si>
    <t>ECE Dis</t>
  </si>
  <si>
    <t>EP Non</t>
  </si>
  <si>
    <t>EP Dis</t>
  </si>
  <si>
    <t>ISYE Non</t>
  </si>
  <si>
    <t>ISYE Dis</t>
  </si>
  <si>
    <t>ME Non</t>
  </si>
  <si>
    <t>ME Dis</t>
  </si>
  <si>
    <t>MSE</t>
  </si>
  <si>
    <t>Totals</t>
  </si>
  <si>
    <t>Instructions:</t>
  </si>
  <si>
    <t>Fill in the green areas and the research admin will fill in the actual rates for lodging and meal maxes per location</t>
  </si>
  <si>
    <t>Per Diem Rates | GSA</t>
  </si>
  <si>
    <t>GSA Per Diems</t>
  </si>
  <si>
    <t>Year</t>
  </si>
  <si>
    <t>Domestic/Intl</t>
  </si>
  <si>
    <t>Business Purpose / Justification</t>
  </si>
  <si>
    <t>Conference or Meeting Name if known</t>
  </si>
  <si>
    <t>Depart</t>
  </si>
  <si>
    <t>Arrive</t>
  </si>
  <si>
    <t># Days</t>
  </si>
  <si>
    <t># Travelers</t>
  </si>
  <si>
    <t>Traveler Names</t>
  </si>
  <si>
    <t>Ground Transport</t>
  </si>
  <si>
    <t>Flight</t>
  </si>
  <si>
    <t>Registration</t>
  </si>
  <si>
    <t>Other</t>
  </si>
  <si>
    <t>Nightly Lodging Rate</t>
  </si>
  <si>
    <t>Total Lodging</t>
  </si>
  <si>
    <t>Per Diem</t>
  </si>
  <si>
    <t>First/Last</t>
  </si>
  <si>
    <t>Total ME&amp;I</t>
  </si>
  <si>
    <t>Total Per Person</t>
  </si>
  <si>
    <t>Total Trip Cost</t>
  </si>
  <si>
    <t>Select Year</t>
  </si>
  <si>
    <t>Select Option</t>
  </si>
  <si>
    <t>MSN</t>
  </si>
  <si>
    <t>Fill in the green areas</t>
  </si>
  <si>
    <t>General Category of Supplies</t>
  </si>
  <si>
    <t>Basis of Cost</t>
  </si>
  <si>
    <t>Justification of Need</t>
  </si>
  <si>
    <t>QTY</t>
  </si>
  <si>
    <t>Unit Cost</t>
  </si>
  <si>
    <t>Total Cost</t>
  </si>
  <si>
    <t>Domestic</t>
  </si>
  <si>
    <t>Foreign</t>
  </si>
  <si>
    <t>Co-I 1</t>
  </si>
  <si>
    <t>Co-I 2</t>
  </si>
  <si>
    <t>Co-I 3</t>
  </si>
  <si>
    <t>Co-I 4</t>
  </si>
  <si>
    <t>Co-I 5</t>
  </si>
  <si>
    <t>Co-I 6</t>
  </si>
  <si>
    <t>Lead PI</t>
  </si>
  <si>
    <t>Select</t>
  </si>
  <si>
    <t xml:space="preserve">Complete Travel Tab and Select PI/Co-I: </t>
  </si>
  <si>
    <t xml:space="preserve">Complete Supplies Tab and Select PI/Co-I: </t>
  </si>
  <si>
    <t>External Subs</t>
  </si>
  <si>
    <t>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</si>
</sst>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_(&quot;$&quot;* #,##0.000_);_(&quot;$&quot;* \(#,##0.0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8">
    <xf numFmtId="0" fontId="0" fillId="0" borderId="0" xfId="0"/>
    <xf numFmtId="0" fontId="3" fillId="0" borderId="0" xfId="0" applyFont="1" applyProtection="1">
      <protection locked="0"/>
    </xf>
    <xf numFmtId="0" fontId="0" fillId="3" borderId="0" xfId="0" applyFill="1" applyProtection="1">
      <protection locked="0"/>
    </xf>
    <xf numFmtId="164" fontId="3" fillId="0" borderId="0" xfId="1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3" fillId="0" borderId="1" xfId="0" quotePrefix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9" xfId="1" applyNumberFormat="1" applyFont="1" applyBorder="1" applyProtection="1">
      <protection locked="0"/>
    </xf>
    <xf numFmtId="164" fontId="0" fillId="0" borderId="0" xfId="1" applyNumberFormat="1" applyFont="1" applyProtection="1">
      <protection locked="0"/>
    </xf>
    <xf numFmtId="0" fontId="0" fillId="0" borderId="0" xfId="0" quotePrefix="1" applyAlignment="1" applyProtection="1">
      <alignment horizontal="right"/>
      <protection locked="0"/>
    </xf>
    <xf numFmtId="164" fontId="0" fillId="0" borderId="0" xfId="1" applyNumberFormat="1" applyFont="1" applyAlignment="1" applyProtection="1">
      <protection locked="0"/>
    </xf>
    <xf numFmtId="164" fontId="0" fillId="0" borderId="5" xfId="1" applyNumberFormat="1" applyFont="1" applyBorder="1" applyProtection="1">
      <protection locked="0"/>
    </xf>
    <xf numFmtId="0" fontId="0" fillId="0" borderId="0" xfId="0" quotePrefix="1" applyProtection="1">
      <protection locked="0"/>
    </xf>
    <xf numFmtId="164" fontId="0" fillId="0" borderId="2" xfId="1" applyNumberFormat="1" applyFont="1" applyBorder="1" applyProtection="1">
      <protection locked="0"/>
    </xf>
    <xf numFmtId="164" fontId="0" fillId="0" borderId="7" xfId="1" applyNumberFormat="1" applyFont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2" borderId="5" xfId="1" applyNumberFormat="1" applyFont="1" applyFill="1" applyBorder="1" applyProtection="1">
      <protection locked="0"/>
    </xf>
    <xf numFmtId="164" fontId="0" fillId="2" borderId="0" xfId="1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164" fontId="0" fillId="2" borderId="0" xfId="1" applyNumberFormat="1" applyFont="1" applyFill="1" applyAlignment="1" applyProtection="1">
      <protection locked="0"/>
    </xf>
    <xf numFmtId="164" fontId="0" fillId="2" borderId="5" xfId="1" applyNumberFormat="1" applyFont="1" applyFill="1" applyBorder="1" applyAlignment="1" applyProtection="1">
      <protection locked="0"/>
    </xf>
    <xf numFmtId="164" fontId="0" fillId="2" borderId="0" xfId="1" applyNumberFormat="1" applyFont="1" applyFill="1" applyBorder="1" applyAlignment="1" applyProtection="1">
      <protection locked="0"/>
    </xf>
    <xf numFmtId="164" fontId="0" fillId="0" borderId="2" xfId="1" applyNumberFormat="1" applyFont="1" applyBorder="1" applyAlignment="1" applyProtection="1">
      <protection locked="0"/>
    </xf>
    <xf numFmtId="9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4" fontId="0" fillId="0" borderId="4" xfId="1" applyNumberFormat="1" applyFont="1" applyBorder="1" applyProtection="1">
      <protection locked="0"/>
    </xf>
    <xf numFmtId="0" fontId="4" fillId="0" borderId="0" xfId="0" applyFont="1" applyProtection="1">
      <protection locked="0"/>
    </xf>
    <xf numFmtId="165" fontId="5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14" fontId="4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0" xfId="1" applyNumberFormat="1" applyFont="1" applyBorder="1" applyProtection="1">
      <protection locked="0"/>
    </xf>
    <xf numFmtId="164" fontId="3" fillId="4" borderId="0" xfId="1" applyNumberFormat="1" applyFont="1" applyFill="1" applyBorder="1" applyAlignment="1" applyProtection="1">
      <protection locked="0"/>
    </xf>
    <xf numFmtId="44" fontId="0" fillId="0" borderId="0" xfId="1" applyFont="1" applyProtection="1">
      <protection locked="0"/>
    </xf>
    <xf numFmtId="164" fontId="0" fillId="0" borderId="9" xfId="1" applyNumberFormat="1" applyFont="1" applyBorder="1" applyProtection="1"/>
    <xf numFmtId="164" fontId="0" fillId="0" borderId="0" xfId="1" applyNumberFormat="1" applyFont="1" applyAlignment="1" applyProtection="1"/>
    <xf numFmtId="164" fontId="0" fillId="0" borderId="5" xfId="1" applyNumberFormat="1" applyFont="1" applyBorder="1" applyAlignment="1" applyProtection="1"/>
    <xf numFmtId="0" fontId="0" fillId="3" borderId="0" xfId="0" applyFill="1"/>
    <xf numFmtId="164" fontId="0" fillId="0" borderId="0" xfId="1" applyNumberFormat="1" applyFont="1" applyBorder="1" applyAlignment="1" applyProtection="1"/>
    <xf numFmtId="164" fontId="0" fillId="0" borderId="5" xfId="1" applyNumberFormat="1" applyFont="1" applyBorder="1" applyProtection="1"/>
    <xf numFmtId="164" fontId="0" fillId="0" borderId="3" xfId="1" applyNumberFormat="1" applyFont="1" applyBorder="1" applyProtection="1"/>
    <xf numFmtId="164" fontId="0" fillId="0" borderId="8" xfId="1" applyNumberFormat="1" applyFont="1" applyBorder="1" applyProtection="1"/>
    <xf numFmtId="164" fontId="0" fillId="0" borderId="0" xfId="1" applyNumberFormat="1" applyFont="1" applyProtection="1"/>
    <xf numFmtId="164" fontId="0" fillId="0" borderId="1" xfId="1" applyNumberFormat="1" applyFont="1" applyBorder="1" applyProtection="1"/>
    <xf numFmtId="164" fontId="0" fillId="0" borderId="6" xfId="1" applyNumberFormat="1" applyFont="1" applyBorder="1" applyProtection="1"/>
    <xf numFmtId="164" fontId="0" fillId="0" borderId="0" xfId="1" applyNumberFormat="1" applyFont="1" applyBorder="1" applyProtection="1"/>
    <xf numFmtId="164" fontId="0" fillId="2" borderId="0" xfId="1" applyNumberFormat="1" applyFont="1" applyFill="1" applyProtection="1"/>
    <xf numFmtId="164" fontId="0" fillId="2" borderId="5" xfId="1" applyNumberFormat="1" applyFont="1" applyFill="1" applyBorder="1" applyProtection="1"/>
    <xf numFmtId="164" fontId="0" fillId="2" borderId="0" xfId="1" applyNumberFormat="1" applyFont="1" applyFill="1" applyBorder="1" applyProtection="1"/>
    <xf numFmtId="0" fontId="0" fillId="2" borderId="0" xfId="0" applyFill="1"/>
    <xf numFmtId="164" fontId="0" fillId="0" borderId="2" xfId="1" applyNumberFormat="1" applyFont="1" applyBorder="1" applyProtection="1"/>
    <xf numFmtId="164" fontId="0" fillId="0" borderId="7" xfId="1" applyNumberFormat="1" applyFont="1" applyBorder="1" applyProtection="1"/>
    <xf numFmtId="0" fontId="8" fillId="0" borderId="0" xfId="0" applyFont="1" applyProtection="1">
      <protection locked="0"/>
    </xf>
    <xf numFmtId="165" fontId="4" fillId="0" borderId="0" xfId="2" applyNumberFormat="1" applyFont="1" applyAlignment="1" applyProtection="1">
      <alignment horizontal="right"/>
    </xf>
    <xf numFmtId="0" fontId="6" fillId="0" borderId="0" xfId="0" applyFont="1"/>
    <xf numFmtId="6" fontId="0" fillId="0" borderId="0" xfId="0" applyNumberFormat="1" applyProtection="1">
      <protection locked="0"/>
    </xf>
    <xf numFmtId="164" fontId="0" fillId="0" borderId="10" xfId="1" applyNumberFormat="1" applyFont="1" applyBorder="1" applyProtection="1">
      <protection locked="0"/>
    </xf>
    <xf numFmtId="0" fontId="1" fillId="0" borderId="0" xfId="0" applyFont="1" applyProtection="1">
      <protection locked="0"/>
    </xf>
    <xf numFmtId="166" fontId="0" fillId="0" borderId="0" xfId="1" applyNumberFormat="1" applyFont="1" applyBorder="1" applyProtection="1"/>
    <xf numFmtId="2" fontId="0" fillId="0" borderId="0" xfId="1" applyNumberFormat="1" applyFont="1" applyBorder="1" applyProtection="1"/>
    <xf numFmtId="2" fontId="0" fillId="0" borderId="0" xfId="1" applyNumberFormat="1" applyFont="1" applyBorder="1" applyProtection="1">
      <protection locked="0"/>
    </xf>
    <xf numFmtId="2" fontId="0" fillId="2" borderId="0" xfId="1" applyNumberFormat="1" applyFont="1" applyFill="1" applyProtection="1"/>
    <xf numFmtId="0" fontId="3" fillId="0" borderId="0" xfId="0" applyFont="1" applyAlignment="1" applyProtection="1">
      <alignment horizontal="center"/>
      <protection locked="0"/>
    </xf>
    <xf numFmtId="9" fontId="3" fillId="0" borderId="0" xfId="0" applyNumberFormat="1" applyFont="1" applyProtection="1">
      <protection locked="0"/>
    </xf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0" fontId="10" fillId="0" borderId="0" xfId="0" applyFont="1" applyAlignment="1">
      <alignment vertical="center"/>
    </xf>
    <xf numFmtId="164" fontId="0" fillId="0" borderId="0" xfId="0" applyNumberFormat="1" applyProtection="1">
      <protection locked="0"/>
    </xf>
    <xf numFmtId="9" fontId="0" fillId="0" borderId="0" xfId="2" applyFont="1" applyProtection="1">
      <protection locked="0"/>
    </xf>
    <xf numFmtId="49" fontId="1" fillId="0" borderId="0" xfId="0" quotePrefix="1" applyNumberFormat="1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Protection="1">
      <protection locked="0"/>
    </xf>
    <xf numFmtId="0" fontId="1" fillId="0" borderId="0" xfId="0" quotePrefix="1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quotePrefix="1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49" fontId="0" fillId="0" borderId="0" xfId="0" applyNumberFormat="1" applyProtection="1">
      <protection locked="0"/>
    </xf>
    <xf numFmtId="164" fontId="1" fillId="0" borderId="0" xfId="1" applyNumberFormat="1" applyFont="1" applyProtection="1">
      <protection locked="0"/>
    </xf>
    <xf numFmtId="0" fontId="0" fillId="5" borderId="0" xfId="0" applyFill="1" applyProtection="1">
      <protection locked="0"/>
    </xf>
    <xf numFmtId="0" fontId="0" fillId="5" borderId="0" xfId="0" quotePrefix="1" applyFill="1" applyProtection="1">
      <protection locked="0"/>
    </xf>
    <xf numFmtId="44" fontId="0" fillId="5" borderId="0" xfId="1" applyFont="1" applyFill="1" applyProtection="1">
      <protection locked="0"/>
    </xf>
    <xf numFmtId="0" fontId="1" fillId="5" borderId="0" xfId="0" applyFont="1" applyFill="1" applyProtection="1">
      <protection locked="0"/>
    </xf>
    <xf numFmtId="2" fontId="0" fillId="5" borderId="0" xfId="1" applyNumberFormat="1" applyFont="1" applyFill="1" applyProtection="1">
      <protection locked="0"/>
    </xf>
    <xf numFmtId="1" fontId="0" fillId="5" borderId="0" xfId="1" applyNumberFormat="1" applyFont="1" applyFill="1" applyProtection="1">
      <protection locked="0"/>
    </xf>
    <xf numFmtId="164" fontId="0" fillId="5" borderId="0" xfId="1" applyNumberFormat="1" applyFont="1" applyFill="1" applyProtection="1">
      <protection locked="0"/>
    </xf>
    <xf numFmtId="1" fontId="0" fillId="0" borderId="0" xfId="1" applyNumberFormat="1" applyFont="1" applyProtection="1"/>
    <xf numFmtId="44" fontId="0" fillId="0" borderId="0" xfId="1" applyFont="1" applyProtection="1"/>
    <xf numFmtId="2" fontId="0" fillId="0" borderId="0" xfId="1" applyNumberFormat="1" applyFont="1" applyProtection="1"/>
    <xf numFmtId="164" fontId="0" fillId="2" borderId="0" xfId="1" applyNumberFormat="1" applyFont="1" applyFill="1" applyAlignment="1" applyProtection="1"/>
    <xf numFmtId="164" fontId="0" fillId="2" borderId="5" xfId="1" applyNumberFormat="1" applyFont="1" applyFill="1" applyBorder="1" applyAlignment="1" applyProtection="1"/>
    <xf numFmtId="164" fontId="0" fillId="2" borderId="0" xfId="1" applyNumberFormat="1" applyFont="1" applyFill="1" applyBorder="1" applyAlignment="1" applyProtection="1"/>
    <xf numFmtId="2" fontId="0" fillId="0" borderId="0" xfId="0" applyNumberFormat="1"/>
    <xf numFmtId="164" fontId="0" fillId="0" borderId="2" xfId="1" applyNumberFormat="1" applyFont="1" applyBorder="1" applyAlignment="1" applyProtection="1"/>
    <xf numFmtId="164" fontId="13" fillId="0" borderId="5" xfId="1" applyNumberFormat="1" applyFont="1" applyBorder="1" applyProtection="1"/>
    <xf numFmtId="164" fontId="13" fillId="0" borderId="0" xfId="1" applyNumberFormat="1" applyFont="1" applyBorder="1" applyProtection="1"/>
    <xf numFmtId="9" fontId="3" fillId="5" borderId="0" xfId="0" applyNumberFormat="1" applyFont="1" applyFill="1" applyProtection="1">
      <protection locked="0"/>
    </xf>
    <xf numFmtId="0" fontId="14" fillId="0" borderId="0" xfId="0" applyFont="1" applyProtection="1">
      <protection locked="0"/>
    </xf>
    <xf numFmtId="165" fontId="14" fillId="5" borderId="0" xfId="2" applyNumberFormat="1" applyFont="1" applyFill="1" applyProtection="1">
      <protection locked="0"/>
    </xf>
    <xf numFmtId="164" fontId="3" fillId="0" borderId="4" xfId="1" applyNumberFormat="1" applyFont="1" applyBorder="1" applyProtection="1"/>
    <xf numFmtId="164" fontId="3" fillId="2" borderId="0" xfId="1" applyNumberFormat="1" applyFont="1" applyFill="1" applyProtection="1"/>
    <xf numFmtId="164" fontId="3" fillId="2" borderId="5" xfId="1" applyNumberFormat="1" applyFont="1" applyFill="1" applyBorder="1" applyProtection="1"/>
    <xf numFmtId="0" fontId="3" fillId="3" borderId="0" xfId="0" applyFont="1" applyFill="1"/>
    <xf numFmtId="164" fontId="3" fillId="2" borderId="0" xfId="1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164" fontId="3" fillId="0" borderId="10" xfId="1" applyNumberFormat="1" applyFont="1" applyBorder="1" applyProtection="1"/>
    <xf numFmtId="164" fontId="0" fillId="0" borderId="0" xfId="1" applyNumberFormat="1" applyFont="1" applyFill="1" applyProtection="1">
      <protection locked="0"/>
    </xf>
    <xf numFmtId="165" fontId="0" fillId="0" borderId="0" xfId="2" applyNumberFormat="1" applyFont="1" applyProtection="1">
      <protection locked="0"/>
    </xf>
    <xf numFmtId="165" fontId="15" fillId="0" borderId="0" xfId="2" applyNumberFormat="1" applyFont="1" applyProtection="1">
      <protection locked="0"/>
    </xf>
    <xf numFmtId="0" fontId="15" fillId="0" borderId="0" xfId="0" quotePrefix="1" applyFont="1" applyProtection="1">
      <protection locked="0"/>
    </xf>
    <xf numFmtId="0" fontId="15" fillId="0" borderId="0" xfId="0" applyFont="1" applyProtection="1">
      <protection locked="0"/>
    </xf>
    <xf numFmtId="49" fontId="0" fillId="5" borderId="0" xfId="0" applyNumberFormat="1" applyFill="1" applyProtection="1">
      <protection locked="0"/>
    </xf>
    <xf numFmtId="164" fontId="0" fillId="5" borderId="0" xfId="1" applyNumberFormat="1" applyFont="1" applyFill="1" applyAlignment="1" applyProtection="1">
      <protection locked="0"/>
    </xf>
    <xf numFmtId="164" fontId="4" fillId="0" borderId="0" xfId="1" applyNumberFormat="1" applyFont="1" applyProtection="1">
      <protection locked="0"/>
    </xf>
    <xf numFmtId="0" fontId="17" fillId="0" borderId="0" xfId="0" applyFont="1" applyAlignment="1">
      <alignment horizontal="right"/>
    </xf>
    <xf numFmtId="0" fontId="17" fillId="0" borderId="0" xfId="0" applyFont="1"/>
    <xf numFmtId="0" fontId="16" fillId="0" borderId="0" xfId="3"/>
    <xf numFmtId="0" fontId="9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5" borderId="0" xfId="0" applyFont="1" applyFill="1"/>
    <xf numFmtId="0" fontId="0" fillId="5" borderId="0" xfId="0" applyFill="1"/>
    <xf numFmtId="44" fontId="0" fillId="5" borderId="0" xfId="1" applyFont="1" applyFill="1"/>
    <xf numFmtId="44" fontId="0" fillId="0" borderId="0" xfId="1" applyFont="1"/>
    <xf numFmtId="44" fontId="3" fillId="0" borderId="0" xfId="0" applyNumberFormat="1" applyFont="1"/>
    <xf numFmtId="0" fontId="3" fillId="0" borderId="0" xfId="0" applyFont="1" applyAlignment="1">
      <alignment horizontal="right"/>
    </xf>
    <xf numFmtId="44" fontId="0" fillId="0" borderId="0" xfId="1" applyFont="1" applyFill="1"/>
    <xf numFmtId="164" fontId="4" fillId="0" borderId="0" xfId="1" applyNumberFormat="1" applyFont="1" applyFill="1" applyProtection="1">
      <protection locked="0"/>
    </xf>
    <xf numFmtId="0" fontId="3" fillId="5" borderId="0" xfId="0" applyFont="1" applyFill="1" applyProtection="1">
      <protection locked="0"/>
    </xf>
    <xf numFmtId="164" fontId="0" fillId="6" borderId="0" xfId="1" applyNumberFormat="1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1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right"/>
      <protection locked="0"/>
    </xf>
    <xf numFmtId="0" fontId="0" fillId="4" borderId="0" xfId="0" applyFill="1" applyAlignment="1" applyProtection="1">
      <alignment horizontal="right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12"/>
  <sheetViews>
    <sheetView tabSelected="1" zoomScaleNormal="100" workbookViewId="0">
      <selection activeCell="AK16" sqref="AK16"/>
    </sheetView>
  </sheetViews>
  <sheetFormatPr defaultRowHeight="12.75" outlineLevelRow="1" x14ac:dyDescent="0.2"/>
  <cols>
    <col min="1" max="1" width="21.28515625" style="4" customWidth="1"/>
    <col min="2" max="2" width="26.42578125" style="4" customWidth="1"/>
    <col min="3" max="3" width="17.85546875" style="4" customWidth="1"/>
    <col min="4" max="4" width="16.5703125" style="4" customWidth="1"/>
    <col min="5" max="5" width="8" style="4" customWidth="1"/>
    <col min="6" max="9" width="5.28515625" style="4" customWidth="1"/>
    <col min="10" max="10" width="2" style="4" customWidth="1"/>
    <col min="11" max="13" width="12.28515625" style="10" hidden="1" customWidth="1"/>
    <col min="14" max="14" width="12" style="4" customWidth="1"/>
    <col min="15" max="16" width="10.28515625" style="4" customWidth="1"/>
    <col min="17" max="17" width="2" style="4" customWidth="1"/>
    <col min="18" max="20" width="12.28515625" style="10" hidden="1" customWidth="1"/>
    <col min="21" max="21" width="12.28515625" style="4" customWidth="1"/>
    <col min="22" max="23" width="10.7109375" style="4" customWidth="1"/>
    <col min="24" max="24" width="2" style="4" customWidth="1"/>
    <col min="25" max="27" width="11.7109375" style="4" hidden="1" customWidth="1"/>
    <col min="28" max="28" width="12.28515625" style="4" customWidth="1"/>
    <col min="29" max="30" width="10.7109375" style="4" customWidth="1"/>
    <col min="31" max="31" width="2" style="4" customWidth="1"/>
    <col min="32" max="34" width="13" style="4" hidden="1" customWidth="1"/>
    <col min="35" max="35" width="13.5703125" style="4" customWidth="1"/>
    <col min="36" max="37" width="10.7109375" style="4" customWidth="1"/>
    <col min="38" max="38" width="2" style="4" customWidth="1"/>
    <col min="39" max="41" width="11.7109375" style="4" hidden="1" customWidth="1"/>
    <col min="42" max="44" width="10.7109375" style="4" customWidth="1"/>
    <col min="45" max="45" width="2" style="4" customWidth="1"/>
    <col min="46" max="49" width="13.28515625" style="4" customWidth="1"/>
    <col min="50" max="50" width="16.5703125" style="4" customWidth="1"/>
    <col min="51" max="58" width="12.7109375" customWidth="1"/>
  </cols>
  <sheetData>
    <row r="1" spans="1:51" s="4" customFormat="1" x14ac:dyDescent="0.2">
      <c r="A1" s="1" t="s">
        <v>101</v>
      </c>
      <c r="B1" s="1"/>
      <c r="C1" s="1"/>
      <c r="D1" s="1"/>
      <c r="J1" s="2"/>
      <c r="K1" s="59"/>
      <c r="L1" s="35"/>
      <c r="M1" s="35"/>
      <c r="N1" s="1"/>
      <c r="O1" s="1"/>
      <c r="P1" s="1"/>
      <c r="Q1" s="2"/>
      <c r="R1" s="35"/>
      <c r="S1" s="35"/>
      <c r="T1" s="35"/>
      <c r="U1" s="1"/>
      <c r="V1" s="1"/>
      <c r="W1" s="1"/>
      <c r="X1" s="2"/>
      <c r="Y1" s="35"/>
      <c r="Z1" s="35"/>
      <c r="AA1" s="35"/>
      <c r="AB1" s="1"/>
      <c r="AC1" s="1"/>
      <c r="AD1" s="1"/>
      <c r="AE1" s="2"/>
      <c r="AF1" s="35"/>
      <c r="AG1" s="35"/>
      <c r="AH1" s="35"/>
      <c r="AI1" s="1"/>
      <c r="AJ1" s="1"/>
      <c r="AK1" s="1"/>
      <c r="AL1" s="2"/>
      <c r="AM1" s="35"/>
      <c r="AN1" s="35"/>
      <c r="AO1" s="35"/>
      <c r="AP1" s="1"/>
      <c r="AQ1" s="1"/>
      <c r="AR1" s="1"/>
      <c r="AS1" s="2"/>
    </row>
    <row r="2" spans="1:51" s="4" customFormat="1" ht="15.75" x14ac:dyDescent="0.25">
      <c r="A2" s="1" t="s">
        <v>61</v>
      </c>
      <c r="B2" s="102">
        <v>0.04</v>
      </c>
      <c r="C2" s="1"/>
      <c r="D2" s="1"/>
      <c r="E2" s="140" t="s">
        <v>63</v>
      </c>
      <c r="F2" s="140"/>
      <c r="G2" s="140"/>
      <c r="H2" s="140"/>
      <c r="I2" s="140"/>
      <c r="J2" s="2"/>
      <c r="K2" s="142" t="s">
        <v>64</v>
      </c>
      <c r="L2" s="142"/>
      <c r="M2" s="142"/>
      <c r="N2" s="142"/>
      <c r="O2" s="142"/>
      <c r="P2" s="142"/>
      <c r="Q2" s="2"/>
      <c r="R2" s="142" t="s">
        <v>65</v>
      </c>
      <c r="S2" s="142"/>
      <c r="T2" s="142"/>
      <c r="U2" s="142"/>
      <c r="V2" s="142"/>
      <c r="W2" s="142"/>
      <c r="X2" s="2"/>
      <c r="Y2" s="142" t="s">
        <v>66</v>
      </c>
      <c r="Z2" s="142"/>
      <c r="AA2" s="142"/>
      <c r="AB2" s="142"/>
      <c r="AC2" s="142"/>
      <c r="AD2" s="142"/>
      <c r="AE2" s="2"/>
      <c r="AF2" s="142" t="s">
        <v>6</v>
      </c>
      <c r="AG2" s="142"/>
      <c r="AH2" s="142"/>
      <c r="AI2" s="142"/>
      <c r="AJ2" s="142"/>
      <c r="AK2" s="142"/>
      <c r="AL2" s="2"/>
      <c r="AM2" s="142" t="s">
        <v>7</v>
      </c>
      <c r="AN2" s="142"/>
      <c r="AO2" s="142"/>
      <c r="AP2" s="142"/>
      <c r="AQ2" s="142"/>
      <c r="AR2" s="142"/>
      <c r="AS2" s="2"/>
      <c r="AU2" s="1"/>
      <c r="AV2" s="1"/>
      <c r="AW2" s="1"/>
    </row>
    <row r="3" spans="1:51" s="4" customFormat="1" ht="15.75" x14ac:dyDescent="0.25">
      <c r="A3" s="56"/>
      <c r="B3" s="1"/>
      <c r="C3" s="1"/>
      <c r="D3" s="1"/>
      <c r="E3" s="1"/>
      <c r="F3" s="1"/>
      <c r="G3" s="1"/>
      <c r="H3" s="1"/>
      <c r="I3" s="1"/>
      <c r="J3" s="2"/>
      <c r="Q3" s="2"/>
      <c r="X3" s="2"/>
      <c r="AE3" s="2"/>
      <c r="AL3" s="2"/>
      <c r="AS3" s="2"/>
      <c r="AU3" s="1"/>
      <c r="AV3" s="1"/>
      <c r="AW3" s="1"/>
    </row>
    <row r="4" spans="1:51" s="4" customFormat="1" x14ac:dyDescent="0.2">
      <c r="B4" s="1"/>
      <c r="C4" s="140" t="s">
        <v>34</v>
      </c>
      <c r="D4" s="140"/>
      <c r="E4" s="140" t="s">
        <v>54</v>
      </c>
      <c r="F4" s="140"/>
      <c r="G4" s="140"/>
      <c r="H4" s="140"/>
      <c r="I4" s="140"/>
      <c r="J4" s="2"/>
      <c r="K4" s="35"/>
      <c r="L4" s="35"/>
      <c r="M4" s="35"/>
      <c r="N4" s="141"/>
      <c r="O4" s="141"/>
      <c r="P4" s="141"/>
      <c r="Q4" s="2"/>
      <c r="R4" s="35"/>
      <c r="S4" s="35"/>
      <c r="T4" s="35"/>
      <c r="U4" s="141"/>
      <c r="V4" s="141"/>
      <c r="W4" s="141"/>
      <c r="X4" s="2"/>
      <c r="Y4" s="35"/>
      <c r="Z4" s="35"/>
      <c r="AA4" s="35"/>
      <c r="AB4" s="141"/>
      <c r="AC4" s="141"/>
      <c r="AD4" s="141"/>
      <c r="AE4" s="2"/>
      <c r="AF4" s="35"/>
      <c r="AG4" s="35"/>
      <c r="AH4" s="35"/>
      <c r="AI4" s="141"/>
      <c r="AJ4" s="141"/>
      <c r="AK4" s="141"/>
      <c r="AL4" s="2"/>
      <c r="AM4" s="35"/>
      <c r="AN4" s="35"/>
      <c r="AO4" s="35"/>
      <c r="AP4" s="141"/>
      <c r="AQ4" s="141"/>
      <c r="AR4" s="141"/>
      <c r="AS4" s="2"/>
      <c r="AT4" s="66" t="s">
        <v>62</v>
      </c>
      <c r="AU4" s="66" t="s">
        <v>35</v>
      </c>
      <c r="AV4" s="66"/>
      <c r="AW4" s="66"/>
      <c r="AY4" s="61" t="s">
        <v>60</v>
      </c>
    </row>
    <row r="5" spans="1:51" s="4" customFormat="1" x14ac:dyDescent="0.2">
      <c r="C5" s="4" t="s">
        <v>52</v>
      </c>
      <c r="D5" s="4" t="s">
        <v>53</v>
      </c>
      <c r="E5" s="4" t="s">
        <v>46</v>
      </c>
      <c r="F5" s="4" t="s">
        <v>47</v>
      </c>
      <c r="G5" s="4" t="s">
        <v>48</v>
      </c>
      <c r="H5" s="4" t="s">
        <v>49</v>
      </c>
      <c r="I5" s="4" t="s">
        <v>50</v>
      </c>
      <c r="J5" s="2"/>
      <c r="K5" s="36" t="s">
        <v>51</v>
      </c>
      <c r="L5" s="36" t="s">
        <v>56</v>
      </c>
      <c r="M5" s="36" t="s">
        <v>57</v>
      </c>
      <c r="N5" s="6" t="s">
        <v>34</v>
      </c>
      <c r="O5" s="34" t="s">
        <v>33</v>
      </c>
      <c r="P5" s="7" t="s">
        <v>8</v>
      </c>
      <c r="Q5" s="2"/>
      <c r="R5" s="36" t="s">
        <v>51</v>
      </c>
      <c r="S5" s="36" t="s">
        <v>56</v>
      </c>
      <c r="T5" s="36" t="s">
        <v>57</v>
      </c>
      <c r="U5" s="6" t="s">
        <v>34</v>
      </c>
      <c r="V5" s="34" t="s">
        <v>33</v>
      </c>
      <c r="W5" s="7" t="s">
        <v>8</v>
      </c>
      <c r="X5" s="2"/>
      <c r="Y5" s="36" t="s">
        <v>51</v>
      </c>
      <c r="Z5" s="36" t="s">
        <v>56</v>
      </c>
      <c r="AA5" s="36" t="s">
        <v>57</v>
      </c>
      <c r="AB5" s="6" t="s">
        <v>34</v>
      </c>
      <c r="AC5" s="34" t="s">
        <v>33</v>
      </c>
      <c r="AD5" s="7" t="s">
        <v>8</v>
      </c>
      <c r="AE5" s="2"/>
      <c r="AF5" s="36" t="s">
        <v>51</v>
      </c>
      <c r="AG5" s="36" t="s">
        <v>56</v>
      </c>
      <c r="AH5" s="36" t="s">
        <v>57</v>
      </c>
      <c r="AI5" s="6" t="s">
        <v>34</v>
      </c>
      <c r="AJ5" s="34" t="s">
        <v>33</v>
      </c>
      <c r="AK5" s="7" t="s">
        <v>8</v>
      </c>
      <c r="AL5" s="2"/>
      <c r="AM5" s="36" t="s">
        <v>51</v>
      </c>
      <c r="AN5" s="36" t="s">
        <v>56</v>
      </c>
      <c r="AO5" s="36" t="s">
        <v>57</v>
      </c>
      <c r="AP5" s="6" t="s">
        <v>34</v>
      </c>
      <c r="AQ5" s="34" t="s">
        <v>33</v>
      </c>
      <c r="AR5" s="7" t="s">
        <v>8</v>
      </c>
      <c r="AS5" s="2"/>
      <c r="AU5" s="7" t="s">
        <v>8</v>
      </c>
      <c r="AV5" s="66"/>
      <c r="AW5" s="66" t="s">
        <v>75</v>
      </c>
      <c r="AX5" s="66" t="s">
        <v>76</v>
      </c>
      <c r="AY5" s="8"/>
    </row>
    <row r="6" spans="1:51" s="4" customFormat="1" x14ac:dyDescent="0.2">
      <c r="A6" s="1" t="s">
        <v>9</v>
      </c>
      <c r="J6" s="2"/>
      <c r="K6" s="9"/>
      <c r="L6" s="17"/>
      <c r="M6" s="17"/>
      <c r="P6" s="5"/>
      <c r="Q6" s="2"/>
      <c r="R6" s="10"/>
      <c r="S6" s="10"/>
      <c r="T6" s="10"/>
      <c r="W6" s="5"/>
      <c r="X6" s="2"/>
      <c r="AD6" s="5"/>
      <c r="AE6" s="2"/>
      <c r="AK6" s="5"/>
      <c r="AL6" s="2"/>
      <c r="AR6" s="5"/>
      <c r="AS6" s="2"/>
      <c r="AU6" s="5"/>
    </row>
    <row r="7" spans="1:51" s="4" customFormat="1" outlineLevel="1" x14ac:dyDescent="0.2">
      <c r="A7" s="11" t="s">
        <v>0</v>
      </c>
      <c r="B7" s="85"/>
      <c r="C7" s="87">
        <v>0</v>
      </c>
      <c r="D7" s="87">
        <v>0</v>
      </c>
      <c r="E7" s="94">
        <f>'Lead PI'!E7+'UW Co-I 1'!E7+'UW Co-I 2'!E7+'UW Co-I 3'!E7+'UW Co-I 4'!E7+'UW Co-I 5'!E7+'UW Co-I 6'!E7+'External Subs'!E7</f>
        <v>0</v>
      </c>
      <c r="F7" s="94">
        <f>'Lead PI'!F7+'UW Co-I 1'!F7+'UW Co-I 2'!F7+'UW Co-I 3'!F7+'UW Co-I 4'!F7+'UW Co-I 5'!F7+'UW Co-I 6'!F7+'External Subs'!F7</f>
        <v>0</v>
      </c>
      <c r="G7" s="94">
        <f>'Lead PI'!G7+'UW Co-I 1'!G7+'UW Co-I 2'!G7+'UW Co-I 3'!G7+'UW Co-I 4'!G7+'UW Co-I 5'!G7+'UW Co-I 6'!G7+'External Subs'!G7</f>
        <v>0</v>
      </c>
      <c r="H7" s="94">
        <f>'Lead PI'!H7+'UW Co-I 1'!H7+'UW Co-I 2'!H7+'UW Co-I 3'!H7+'UW Co-I 4'!H7+'UW Co-I 5'!H7+'UW Co-I 6'!H7+'External Subs'!H7</f>
        <v>0</v>
      </c>
      <c r="I7" s="94">
        <f>'Lead PI'!I7+'UW Co-I 1'!I7+'UW Co-I 2'!I7+'UW Co-I 3'!I7+'UW Co-I 4'!I7+'UW Co-I 5'!I7+'UW Co-I 6'!I7+'External Subs'!I7</f>
        <v>0</v>
      </c>
      <c r="J7" s="2"/>
      <c r="K7" s="38">
        <f>($C7/9*12)+($D7)</f>
        <v>0</v>
      </c>
      <c r="L7" s="62">
        <f>K7/12/173.33333333</f>
        <v>0</v>
      </c>
      <c r="M7" s="63">
        <f t="shared" ref="M7:M11" si="0">E7*173.333333</f>
        <v>0</v>
      </c>
      <c r="N7" s="39">
        <f>ROUND((K7/12*$E7),0)</f>
        <v>0</v>
      </c>
      <c r="O7" s="39">
        <f t="shared" ref="O7:O12" si="1">ROUND(N7*$A$40,0)</f>
        <v>0</v>
      </c>
      <c r="P7" s="40">
        <f t="shared" ref="P7:P12" si="2">O7+N7</f>
        <v>0</v>
      </c>
      <c r="Q7" s="41"/>
      <c r="R7" s="39">
        <f t="shared" ref="R7:R12" si="3">ROUND(K7*(1+$B$2),0)</f>
        <v>0</v>
      </c>
      <c r="S7" s="62">
        <f>R7/12/173.33333333</f>
        <v>0</v>
      </c>
      <c r="T7" s="63">
        <f t="shared" ref="T7:T12" si="4">F7*173.333333</f>
        <v>0</v>
      </c>
      <c r="U7" s="39">
        <f>ROUND((R7/12*$F7),0)</f>
        <v>0</v>
      </c>
      <c r="V7" s="42">
        <f t="shared" ref="V7:V12" si="5">ROUND(U7*$A$40,0)</f>
        <v>0</v>
      </c>
      <c r="W7" s="40">
        <f t="shared" ref="W7:W12" si="6">V7+U7</f>
        <v>0</v>
      </c>
      <c r="X7" s="41"/>
      <c r="Y7" s="39">
        <f t="shared" ref="Y7:Y12" si="7">ROUND(R7*(1+$B$2),0)</f>
        <v>0</v>
      </c>
      <c r="Z7" s="62">
        <f>Y7/12/173.33333333</f>
        <v>0</v>
      </c>
      <c r="AA7" s="63">
        <f t="shared" ref="AA7:AA12" si="8">G7*173.333333</f>
        <v>0</v>
      </c>
      <c r="AB7" s="39">
        <f>ROUND((Y7/12*$G7),0)</f>
        <v>0</v>
      </c>
      <c r="AC7" s="39">
        <f t="shared" ref="AC7:AC12" si="9">ROUND(AB7*$A$40,0)</f>
        <v>0</v>
      </c>
      <c r="AD7" s="40">
        <f t="shared" ref="AD7:AD12" si="10">AC7+AB7</f>
        <v>0</v>
      </c>
      <c r="AE7" s="41"/>
      <c r="AF7" s="39">
        <f t="shared" ref="AF7:AF12" si="11">ROUND(Y7*(1+$B$2),0)</f>
        <v>0</v>
      </c>
      <c r="AG7" s="62">
        <f>AF7/12/173.33333333</f>
        <v>0</v>
      </c>
      <c r="AH7" s="63">
        <f t="shared" ref="AH7:AH12" si="12">H7*173.333333</f>
        <v>0</v>
      </c>
      <c r="AI7" s="39">
        <f>ROUND((AF7/12*$H7),0)</f>
        <v>0</v>
      </c>
      <c r="AJ7" s="39">
        <f t="shared" ref="AJ7:AJ12" si="13">ROUND(AI7*$A$40,0)</f>
        <v>0</v>
      </c>
      <c r="AK7" s="40">
        <f t="shared" ref="AK7:AK12" si="14">AJ7+AI7</f>
        <v>0</v>
      </c>
      <c r="AL7" s="41"/>
      <c r="AM7" s="39">
        <f t="shared" ref="AM7:AM12" si="15">ROUND(AF7*(1+$B$2),0)</f>
        <v>0</v>
      </c>
      <c r="AN7" s="62">
        <f>AM7/12/173.33333333</f>
        <v>0</v>
      </c>
      <c r="AO7" s="63">
        <f t="shared" ref="AO7:AO12" si="16">I7*173.333333</f>
        <v>0</v>
      </c>
      <c r="AP7" s="39">
        <f>ROUND((AM7/12*$I7),0)</f>
        <v>0</v>
      </c>
      <c r="AQ7" s="39">
        <f t="shared" ref="AQ7:AQ12" si="17">ROUND(AP7*$A$40,0)</f>
        <v>0</v>
      </c>
      <c r="AR7" s="40">
        <f t="shared" ref="AR7:AR12" si="18">AQ7+AP7</f>
        <v>0</v>
      </c>
      <c r="AS7" s="41"/>
      <c r="AT7" s="68">
        <f t="shared" ref="AT7:AT13" si="19">N7+U7+AB7+AI7+AP7</f>
        <v>0</v>
      </c>
      <c r="AU7" s="43">
        <f t="shared" ref="AU7:AU12" si="20">AR7+AK7+AD7+W7+P7</f>
        <v>0</v>
      </c>
      <c r="AV7" s="49"/>
      <c r="AW7" s="49">
        <f>'Lead PI'!AU7+'UW Co-I 1'!AU7+'UW Co-I 2'!AU7+'UW Co-I 3'!AU7+'UW Co-I 4'!AU7+'UW Co-I 5'!AU7+'UW Co-I 6'!AU7+'External Subs'!AU7</f>
        <v>0</v>
      </c>
      <c r="AX7" s="12">
        <f>AU7-AW7</f>
        <v>0</v>
      </c>
      <c r="AY7" s="98">
        <f t="shared" ref="AY7:AY13" si="21">SUM(M7+T7+AA7+AH7+AO7)</f>
        <v>0</v>
      </c>
    </row>
    <row r="8" spans="1:51" s="4" customFormat="1" outlineLevel="1" x14ac:dyDescent="0.2">
      <c r="A8" s="11" t="s">
        <v>1</v>
      </c>
      <c r="B8" s="85"/>
      <c r="C8" s="87">
        <v>0</v>
      </c>
      <c r="D8" s="87">
        <v>0</v>
      </c>
      <c r="E8" s="94">
        <f>'Lead PI'!E8+'UW Co-I 1'!E8+'UW Co-I 2'!E8+'UW Co-I 3'!E8+'UW Co-I 4'!E8+'UW Co-I 5'!E8+'UW Co-I 6'!E8+'External Subs'!E8</f>
        <v>0</v>
      </c>
      <c r="F8" s="94">
        <f>'Lead PI'!F8+'UW Co-I 1'!F8+'UW Co-I 2'!F8+'UW Co-I 3'!F8+'UW Co-I 4'!F8+'UW Co-I 5'!F8+'UW Co-I 6'!F8+'External Subs'!F8</f>
        <v>0</v>
      </c>
      <c r="G8" s="94">
        <f>'Lead PI'!G8+'UW Co-I 1'!G8+'UW Co-I 2'!G8+'UW Co-I 3'!G8+'UW Co-I 4'!G8+'UW Co-I 5'!G8+'UW Co-I 6'!G8+'External Subs'!G8</f>
        <v>0</v>
      </c>
      <c r="H8" s="94">
        <f>'Lead PI'!H8+'UW Co-I 1'!H8+'UW Co-I 2'!H8+'UW Co-I 3'!H8+'UW Co-I 4'!H8+'UW Co-I 5'!H8+'UW Co-I 6'!H8+'External Subs'!H8</f>
        <v>0</v>
      </c>
      <c r="I8" s="94">
        <f>'Lead PI'!I8+'UW Co-I 1'!I8+'UW Co-I 2'!I8+'UW Co-I 3'!I8+'UW Co-I 4'!I8+'UW Co-I 5'!I8+'UW Co-I 6'!I8+'External Subs'!I8</f>
        <v>0</v>
      </c>
      <c r="J8" s="2"/>
      <c r="K8" s="38">
        <f>(C8/9*12)+(D8)</f>
        <v>0</v>
      </c>
      <c r="L8" s="62">
        <f>K8/12/173.33333333</f>
        <v>0</v>
      </c>
      <c r="M8" s="63">
        <f t="shared" si="0"/>
        <v>0</v>
      </c>
      <c r="N8" s="39">
        <f t="shared" ref="N8:N11" si="22">ROUND((K8/12*$E8),0)</f>
        <v>0</v>
      </c>
      <c r="O8" s="39">
        <f t="shared" si="1"/>
        <v>0</v>
      </c>
      <c r="P8" s="40">
        <f t="shared" ref="P8" si="23">O8+N8</f>
        <v>0</v>
      </c>
      <c r="Q8" s="41"/>
      <c r="R8" s="39">
        <f t="shared" si="3"/>
        <v>0</v>
      </c>
      <c r="S8" s="62">
        <f>R8/12/173.33333333</f>
        <v>0</v>
      </c>
      <c r="T8" s="63">
        <f t="shared" si="4"/>
        <v>0</v>
      </c>
      <c r="U8" s="39">
        <f>ROUND((R8/12*$F8),0)</f>
        <v>0</v>
      </c>
      <c r="V8" s="42">
        <f t="shared" si="5"/>
        <v>0</v>
      </c>
      <c r="W8" s="40">
        <f t="shared" ref="W8" si="24">V8+U8</f>
        <v>0</v>
      </c>
      <c r="X8" s="41"/>
      <c r="Y8" s="39">
        <f t="shared" si="7"/>
        <v>0</v>
      </c>
      <c r="Z8" s="62">
        <f>Y8/12/173.33333333</f>
        <v>0</v>
      </c>
      <c r="AA8" s="63">
        <f t="shared" si="8"/>
        <v>0</v>
      </c>
      <c r="AB8" s="39">
        <f t="shared" ref="AB8:AB12" si="25">ROUND((Y8/12*$G8),0)</f>
        <v>0</v>
      </c>
      <c r="AC8" s="39">
        <f t="shared" si="9"/>
        <v>0</v>
      </c>
      <c r="AD8" s="40">
        <f t="shared" ref="AD8" si="26">AC8+AB8</f>
        <v>0</v>
      </c>
      <c r="AE8" s="41"/>
      <c r="AF8" s="39">
        <f t="shared" si="11"/>
        <v>0</v>
      </c>
      <c r="AG8" s="62">
        <f>AF8/12/173.33333333</f>
        <v>0</v>
      </c>
      <c r="AH8" s="63">
        <f t="shared" si="12"/>
        <v>0</v>
      </c>
      <c r="AI8" s="39">
        <f t="shared" ref="AI8:AI12" si="27">ROUND((AF8/12*$H8),0)</f>
        <v>0</v>
      </c>
      <c r="AJ8" s="39">
        <f t="shared" si="13"/>
        <v>0</v>
      </c>
      <c r="AK8" s="40">
        <f t="shared" si="14"/>
        <v>0</v>
      </c>
      <c r="AL8" s="41"/>
      <c r="AM8" s="39">
        <f t="shared" si="15"/>
        <v>0</v>
      </c>
      <c r="AN8" s="62">
        <f>AM8/12/173.33333333</f>
        <v>0</v>
      </c>
      <c r="AO8" s="63">
        <f t="shared" si="16"/>
        <v>0</v>
      </c>
      <c r="AP8" s="39">
        <f t="shared" ref="AP8:AP12" si="28">ROUND((AM8/12*$I8),0)</f>
        <v>0</v>
      </c>
      <c r="AQ8" s="39">
        <f t="shared" si="17"/>
        <v>0</v>
      </c>
      <c r="AR8" s="40">
        <f t="shared" si="18"/>
        <v>0</v>
      </c>
      <c r="AS8" s="41"/>
      <c r="AT8" s="68">
        <f t="shared" si="19"/>
        <v>0</v>
      </c>
      <c r="AU8" s="43">
        <f t="shared" si="20"/>
        <v>0</v>
      </c>
      <c r="AV8" s="49"/>
      <c r="AW8" s="49">
        <f>'Lead PI'!AU8+'UW Co-I 1'!AU8+'UW Co-I 2'!AU8+'UW Co-I 3'!AU8+'UW Co-I 4'!AU8+'UW Co-I 5'!AU8+'UW Co-I 6'!AU8+'External Subs'!AU8</f>
        <v>0</v>
      </c>
      <c r="AX8" s="12">
        <f t="shared" ref="AX8:AX71" si="29">AU8-AW8</f>
        <v>0</v>
      </c>
      <c r="AY8" s="98">
        <f t="shared" si="21"/>
        <v>0</v>
      </c>
    </row>
    <row r="9" spans="1:51" s="4" customFormat="1" outlineLevel="1" x14ac:dyDescent="0.2">
      <c r="A9" s="11" t="s">
        <v>2</v>
      </c>
      <c r="B9" s="85"/>
      <c r="C9" s="87">
        <v>0</v>
      </c>
      <c r="D9" s="87">
        <v>0</v>
      </c>
      <c r="E9" s="94">
        <f>'Lead PI'!E9+'UW Co-I 1'!E9+'UW Co-I 2'!E9+'UW Co-I 3'!E9+'UW Co-I 4'!E9+'UW Co-I 5'!E9+'UW Co-I 6'!E9+'External Subs'!E9</f>
        <v>0</v>
      </c>
      <c r="F9" s="94">
        <f>'Lead PI'!F9+'UW Co-I 1'!F9+'UW Co-I 2'!F9+'UW Co-I 3'!F9+'UW Co-I 4'!F9+'UW Co-I 5'!F9+'UW Co-I 6'!F9+'External Subs'!F9</f>
        <v>0</v>
      </c>
      <c r="G9" s="94">
        <f>'Lead PI'!G9+'UW Co-I 1'!G9+'UW Co-I 2'!G9+'UW Co-I 3'!G9+'UW Co-I 4'!G9+'UW Co-I 5'!G9+'UW Co-I 6'!G9+'External Subs'!G9</f>
        <v>0</v>
      </c>
      <c r="H9" s="94">
        <f>'Lead PI'!H9+'UW Co-I 1'!H9+'UW Co-I 2'!H9+'UW Co-I 3'!H9+'UW Co-I 4'!H9+'UW Co-I 5'!H9+'UW Co-I 6'!H9+'External Subs'!H9</f>
        <v>0</v>
      </c>
      <c r="I9" s="94">
        <f>'Lead PI'!I9+'UW Co-I 1'!I9+'UW Co-I 2'!I9+'UW Co-I 3'!I9+'UW Co-I 4'!I9+'UW Co-I 5'!I9+'UW Co-I 6'!I9+'External Subs'!I9</f>
        <v>0</v>
      </c>
      <c r="J9" s="2"/>
      <c r="K9" s="38">
        <f>(C9/9*12)+(D9)</f>
        <v>0</v>
      </c>
      <c r="L9" s="62">
        <f t="shared" ref="L9:L12" si="30">K9/12/173.33333333</f>
        <v>0</v>
      </c>
      <c r="M9" s="63">
        <f t="shared" si="0"/>
        <v>0</v>
      </c>
      <c r="N9" s="39">
        <f t="shared" si="22"/>
        <v>0</v>
      </c>
      <c r="O9" s="39">
        <f t="shared" si="1"/>
        <v>0</v>
      </c>
      <c r="P9" s="40">
        <f t="shared" si="2"/>
        <v>0</v>
      </c>
      <c r="Q9" s="41"/>
      <c r="R9" s="39">
        <f t="shared" si="3"/>
        <v>0</v>
      </c>
      <c r="S9" s="62">
        <f t="shared" ref="S9:S12" si="31">R9/12/173.33333333</f>
        <v>0</v>
      </c>
      <c r="T9" s="63">
        <f t="shared" si="4"/>
        <v>0</v>
      </c>
      <c r="U9" s="39">
        <f t="shared" ref="U9:U12" si="32">ROUND((R9/12*$F9),0)</f>
        <v>0</v>
      </c>
      <c r="V9" s="42">
        <f t="shared" si="5"/>
        <v>0</v>
      </c>
      <c r="W9" s="40">
        <f t="shared" si="6"/>
        <v>0</v>
      </c>
      <c r="X9" s="41"/>
      <c r="Y9" s="39">
        <f t="shared" si="7"/>
        <v>0</v>
      </c>
      <c r="Z9" s="62">
        <f t="shared" ref="Z9:Z12" si="33">Y9/12/173.33333333</f>
        <v>0</v>
      </c>
      <c r="AA9" s="63">
        <f t="shared" si="8"/>
        <v>0</v>
      </c>
      <c r="AB9" s="39">
        <f t="shared" si="25"/>
        <v>0</v>
      </c>
      <c r="AC9" s="39">
        <f t="shared" si="9"/>
        <v>0</v>
      </c>
      <c r="AD9" s="40">
        <f t="shared" si="10"/>
        <v>0</v>
      </c>
      <c r="AE9" s="41"/>
      <c r="AF9" s="39">
        <f t="shared" si="11"/>
        <v>0</v>
      </c>
      <c r="AG9" s="62">
        <f t="shared" ref="AG9:AG12" si="34">AF9/12/173.33333333</f>
        <v>0</v>
      </c>
      <c r="AH9" s="63">
        <f t="shared" si="12"/>
        <v>0</v>
      </c>
      <c r="AI9" s="39">
        <f t="shared" si="27"/>
        <v>0</v>
      </c>
      <c r="AJ9" s="39">
        <f t="shared" si="13"/>
        <v>0</v>
      </c>
      <c r="AK9" s="40">
        <f t="shared" si="14"/>
        <v>0</v>
      </c>
      <c r="AL9" s="41"/>
      <c r="AM9" s="39">
        <f t="shared" si="15"/>
        <v>0</v>
      </c>
      <c r="AN9" s="62">
        <f t="shared" ref="AN9:AN12" si="35">AM9/12/173.33333333</f>
        <v>0</v>
      </c>
      <c r="AO9" s="63">
        <f t="shared" si="16"/>
        <v>0</v>
      </c>
      <c r="AP9" s="39">
        <f t="shared" si="28"/>
        <v>0</v>
      </c>
      <c r="AQ9" s="39">
        <f t="shared" si="17"/>
        <v>0</v>
      </c>
      <c r="AR9" s="40">
        <f t="shared" si="18"/>
        <v>0</v>
      </c>
      <c r="AS9" s="41"/>
      <c r="AT9" s="68">
        <f t="shared" si="19"/>
        <v>0</v>
      </c>
      <c r="AU9" s="43">
        <f t="shared" si="20"/>
        <v>0</v>
      </c>
      <c r="AV9" s="49"/>
      <c r="AW9" s="49">
        <f>'Lead PI'!AU9+'UW Co-I 1'!AU9+'UW Co-I 2'!AU9+'UW Co-I 3'!AU9+'UW Co-I 4'!AU9+'UW Co-I 5'!AU9+'UW Co-I 6'!AU9+'External Subs'!AU9</f>
        <v>0</v>
      </c>
      <c r="AX9" s="12">
        <f t="shared" si="29"/>
        <v>0</v>
      </c>
      <c r="AY9" s="98">
        <f t="shared" si="21"/>
        <v>0</v>
      </c>
    </row>
    <row r="10" spans="1:51" s="4" customFormat="1" outlineLevel="1" x14ac:dyDescent="0.2">
      <c r="A10" s="11" t="s">
        <v>3</v>
      </c>
      <c r="B10" s="85"/>
      <c r="C10" s="87">
        <v>0</v>
      </c>
      <c r="D10" s="87">
        <v>0</v>
      </c>
      <c r="E10" s="94">
        <f>'Lead PI'!E10+'UW Co-I 1'!E10+'UW Co-I 2'!E10+'UW Co-I 3'!E10+'UW Co-I 4'!E10+'UW Co-I 5'!E10+'UW Co-I 6'!E10+'External Subs'!E10</f>
        <v>0</v>
      </c>
      <c r="F10" s="94">
        <f>'Lead PI'!F10+'UW Co-I 1'!F10+'UW Co-I 2'!F10+'UW Co-I 3'!F10+'UW Co-I 4'!F10+'UW Co-I 5'!F10+'UW Co-I 6'!F10+'External Subs'!F10</f>
        <v>0</v>
      </c>
      <c r="G10" s="94">
        <f>'Lead PI'!G10+'UW Co-I 1'!G10+'UW Co-I 2'!G10+'UW Co-I 3'!G10+'UW Co-I 4'!G10+'UW Co-I 5'!G10+'UW Co-I 6'!G10+'External Subs'!G10</f>
        <v>0</v>
      </c>
      <c r="H10" s="94">
        <f>'Lead PI'!H10+'UW Co-I 1'!H10+'UW Co-I 2'!H10+'UW Co-I 3'!H10+'UW Co-I 4'!H10+'UW Co-I 5'!H10+'UW Co-I 6'!H10+'External Subs'!H10</f>
        <v>0</v>
      </c>
      <c r="I10" s="94">
        <f>'Lead PI'!I10+'UW Co-I 1'!I10+'UW Co-I 2'!I10+'UW Co-I 3'!I10+'UW Co-I 4'!I10+'UW Co-I 5'!I10+'UW Co-I 6'!I10+'External Subs'!I10</f>
        <v>0</v>
      </c>
      <c r="J10" s="2"/>
      <c r="K10" s="38">
        <f>(C10/9*12)+(D10)</f>
        <v>0</v>
      </c>
      <c r="L10" s="62">
        <f t="shared" si="30"/>
        <v>0</v>
      </c>
      <c r="M10" s="63">
        <f t="shared" si="0"/>
        <v>0</v>
      </c>
      <c r="N10" s="39">
        <f t="shared" si="22"/>
        <v>0</v>
      </c>
      <c r="O10" s="39">
        <f t="shared" si="1"/>
        <v>0</v>
      </c>
      <c r="P10" s="40">
        <f t="shared" si="2"/>
        <v>0</v>
      </c>
      <c r="Q10" s="41"/>
      <c r="R10" s="39">
        <f t="shared" si="3"/>
        <v>0</v>
      </c>
      <c r="S10" s="62">
        <f t="shared" si="31"/>
        <v>0</v>
      </c>
      <c r="T10" s="63">
        <f t="shared" si="4"/>
        <v>0</v>
      </c>
      <c r="U10" s="39">
        <f t="shared" si="32"/>
        <v>0</v>
      </c>
      <c r="V10" s="42">
        <f t="shared" si="5"/>
        <v>0</v>
      </c>
      <c r="W10" s="40">
        <f t="shared" si="6"/>
        <v>0</v>
      </c>
      <c r="X10" s="41"/>
      <c r="Y10" s="39">
        <f t="shared" si="7"/>
        <v>0</v>
      </c>
      <c r="Z10" s="62">
        <f t="shared" si="33"/>
        <v>0</v>
      </c>
      <c r="AA10" s="63">
        <f t="shared" si="8"/>
        <v>0</v>
      </c>
      <c r="AB10" s="39">
        <f t="shared" si="25"/>
        <v>0</v>
      </c>
      <c r="AC10" s="39">
        <f t="shared" si="9"/>
        <v>0</v>
      </c>
      <c r="AD10" s="40">
        <f t="shared" si="10"/>
        <v>0</v>
      </c>
      <c r="AE10" s="41"/>
      <c r="AF10" s="39">
        <f t="shared" si="11"/>
        <v>0</v>
      </c>
      <c r="AG10" s="62">
        <f t="shared" si="34"/>
        <v>0</v>
      </c>
      <c r="AH10" s="63">
        <f t="shared" si="12"/>
        <v>0</v>
      </c>
      <c r="AI10" s="39">
        <f t="shared" si="27"/>
        <v>0</v>
      </c>
      <c r="AJ10" s="39">
        <f t="shared" si="13"/>
        <v>0</v>
      </c>
      <c r="AK10" s="40">
        <f t="shared" si="14"/>
        <v>0</v>
      </c>
      <c r="AL10" s="41"/>
      <c r="AM10" s="39">
        <f t="shared" si="15"/>
        <v>0</v>
      </c>
      <c r="AN10" s="62">
        <f t="shared" si="35"/>
        <v>0</v>
      </c>
      <c r="AO10" s="63">
        <f t="shared" si="16"/>
        <v>0</v>
      </c>
      <c r="AP10" s="39">
        <f t="shared" si="28"/>
        <v>0</v>
      </c>
      <c r="AQ10" s="39">
        <f t="shared" si="17"/>
        <v>0</v>
      </c>
      <c r="AR10" s="40">
        <f t="shared" si="18"/>
        <v>0</v>
      </c>
      <c r="AS10" s="41"/>
      <c r="AT10" s="68">
        <f t="shared" si="19"/>
        <v>0</v>
      </c>
      <c r="AU10" s="43">
        <f t="shared" si="20"/>
        <v>0</v>
      </c>
      <c r="AV10" s="49"/>
      <c r="AW10" s="49">
        <f>'Lead PI'!AU10+'UW Co-I 1'!AU10+'UW Co-I 2'!AU10+'UW Co-I 3'!AU10+'UW Co-I 4'!AU10+'UW Co-I 5'!AU10+'UW Co-I 6'!AU10+'External Subs'!AU10</f>
        <v>0</v>
      </c>
      <c r="AX10" s="12">
        <f t="shared" si="29"/>
        <v>0</v>
      </c>
      <c r="AY10" s="98">
        <f t="shared" si="21"/>
        <v>0</v>
      </c>
    </row>
    <row r="11" spans="1:51" s="4" customFormat="1" outlineLevel="1" x14ac:dyDescent="0.2">
      <c r="A11" s="11" t="s">
        <v>4</v>
      </c>
      <c r="B11" s="85"/>
      <c r="C11" s="87">
        <v>0</v>
      </c>
      <c r="D11" s="87">
        <v>0</v>
      </c>
      <c r="E11" s="94">
        <f>'Lead PI'!E11+'UW Co-I 1'!E11+'UW Co-I 2'!E11+'UW Co-I 3'!E11+'UW Co-I 4'!E11+'UW Co-I 5'!E11+'UW Co-I 6'!E11+'External Subs'!E11</f>
        <v>0</v>
      </c>
      <c r="F11" s="94">
        <f>'Lead PI'!F11+'UW Co-I 1'!F11+'UW Co-I 2'!F11+'UW Co-I 3'!F11+'UW Co-I 4'!F11+'UW Co-I 5'!F11+'UW Co-I 6'!F11+'External Subs'!F11</f>
        <v>0</v>
      </c>
      <c r="G11" s="94">
        <f>'Lead PI'!G11+'UW Co-I 1'!G11+'UW Co-I 2'!G11+'UW Co-I 3'!G11+'UW Co-I 4'!G11+'UW Co-I 5'!G11+'UW Co-I 6'!G11+'External Subs'!G11</f>
        <v>0</v>
      </c>
      <c r="H11" s="94">
        <f>'Lead PI'!H11+'UW Co-I 1'!H11+'UW Co-I 2'!H11+'UW Co-I 3'!H11+'UW Co-I 4'!H11+'UW Co-I 5'!H11+'UW Co-I 6'!H11+'External Subs'!H11</f>
        <v>0</v>
      </c>
      <c r="I11" s="94">
        <f>'Lead PI'!I11+'UW Co-I 1'!I11+'UW Co-I 2'!I11+'UW Co-I 3'!I11+'UW Co-I 4'!I11+'UW Co-I 5'!I11+'UW Co-I 6'!I11+'External Subs'!I11</f>
        <v>0</v>
      </c>
      <c r="J11" s="2"/>
      <c r="K11" s="38">
        <f>(C11/9*12)+(D11)</f>
        <v>0</v>
      </c>
      <c r="L11" s="62">
        <f t="shared" si="30"/>
        <v>0</v>
      </c>
      <c r="M11" s="63">
        <f t="shared" si="0"/>
        <v>0</v>
      </c>
      <c r="N11" s="39">
        <f t="shared" si="22"/>
        <v>0</v>
      </c>
      <c r="O11" s="39">
        <f t="shared" si="1"/>
        <v>0</v>
      </c>
      <c r="P11" s="40">
        <f t="shared" si="2"/>
        <v>0</v>
      </c>
      <c r="Q11" s="41"/>
      <c r="R11" s="39">
        <f t="shared" si="3"/>
        <v>0</v>
      </c>
      <c r="S11" s="62">
        <f t="shared" si="31"/>
        <v>0</v>
      </c>
      <c r="T11" s="63">
        <f t="shared" si="4"/>
        <v>0</v>
      </c>
      <c r="U11" s="39">
        <f t="shared" si="32"/>
        <v>0</v>
      </c>
      <c r="V11" s="42">
        <f t="shared" si="5"/>
        <v>0</v>
      </c>
      <c r="W11" s="40">
        <f t="shared" si="6"/>
        <v>0</v>
      </c>
      <c r="X11" s="41"/>
      <c r="Y11" s="39">
        <f t="shared" si="7"/>
        <v>0</v>
      </c>
      <c r="Z11" s="62">
        <f t="shared" si="33"/>
        <v>0</v>
      </c>
      <c r="AA11" s="63">
        <f t="shared" si="8"/>
        <v>0</v>
      </c>
      <c r="AB11" s="39">
        <f t="shared" si="25"/>
        <v>0</v>
      </c>
      <c r="AC11" s="39">
        <f t="shared" si="9"/>
        <v>0</v>
      </c>
      <c r="AD11" s="40">
        <f t="shared" si="10"/>
        <v>0</v>
      </c>
      <c r="AE11" s="41"/>
      <c r="AF11" s="39">
        <f t="shared" si="11"/>
        <v>0</v>
      </c>
      <c r="AG11" s="62">
        <f t="shared" si="34"/>
        <v>0</v>
      </c>
      <c r="AH11" s="63">
        <f t="shared" si="12"/>
        <v>0</v>
      </c>
      <c r="AI11" s="39">
        <f t="shared" si="27"/>
        <v>0</v>
      </c>
      <c r="AJ11" s="39">
        <f t="shared" si="13"/>
        <v>0</v>
      </c>
      <c r="AK11" s="40">
        <f t="shared" si="14"/>
        <v>0</v>
      </c>
      <c r="AL11" s="41"/>
      <c r="AM11" s="39">
        <f t="shared" si="15"/>
        <v>0</v>
      </c>
      <c r="AN11" s="62">
        <f t="shared" si="35"/>
        <v>0</v>
      </c>
      <c r="AO11" s="63">
        <f t="shared" si="16"/>
        <v>0</v>
      </c>
      <c r="AP11" s="39">
        <f t="shared" si="28"/>
        <v>0</v>
      </c>
      <c r="AQ11" s="39">
        <f t="shared" si="17"/>
        <v>0</v>
      </c>
      <c r="AR11" s="40">
        <f t="shared" si="18"/>
        <v>0</v>
      </c>
      <c r="AS11" s="41"/>
      <c r="AT11" s="68">
        <f t="shared" si="19"/>
        <v>0</v>
      </c>
      <c r="AU11" s="43">
        <f t="shared" si="20"/>
        <v>0</v>
      </c>
      <c r="AV11" s="49"/>
      <c r="AW11" s="49">
        <f>'Lead PI'!AU11+'UW Co-I 1'!AU11+'UW Co-I 2'!AU11+'UW Co-I 3'!AU11+'UW Co-I 4'!AU11+'UW Co-I 5'!AU11+'UW Co-I 6'!AU11+'External Subs'!AU11</f>
        <v>0</v>
      </c>
      <c r="AX11" s="12">
        <f t="shared" si="29"/>
        <v>0</v>
      </c>
      <c r="AY11" s="98">
        <f t="shared" si="21"/>
        <v>0</v>
      </c>
    </row>
    <row r="12" spans="1:51" s="4" customFormat="1" outlineLevel="1" x14ac:dyDescent="0.2">
      <c r="A12" s="11" t="s">
        <v>5</v>
      </c>
      <c r="B12" s="86"/>
      <c r="C12" s="87">
        <v>0</v>
      </c>
      <c r="D12" s="87">
        <v>0</v>
      </c>
      <c r="E12" s="94">
        <f>'Lead PI'!E12+'UW Co-I 1'!E12+'UW Co-I 2'!E12+'UW Co-I 3'!E12+'UW Co-I 4'!E12+'UW Co-I 5'!E12+'UW Co-I 6'!E12+'External Subs'!E12</f>
        <v>0</v>
      </c>
      <c r="F12" s="94">
        <f>'Lead PI'!F12+'UW Co-I 1'!F12+'UW Co-I 2'!F12+'UW Co-I 3'!F12+'UW Co-I 4'!F12+'UW Co-I 5'!F12+'UW Co-I 6'!F12+'External Subs'!F12</f>
        <v>0</v>
      </c>
      <c r="G12" s="94">
        <f>'Lead PI'!G12+'UW Co-I 1'!G12+'UW Co-I 2'!G12+'UW Co-I 3'!G12+'UW Co-I 4'!G12+'UW Co-I 5'!G12+'UW Co-I 6'!G12+'External Subs'!G12</f>
        <v>0</v>
      </c>
      <c r="H12" s="94">
        <f>'Lead PI'!H12+'UW Co-I 1'!H12+'UW Co-I 2'!H12+'UW Co-I 3'!H12+'UW Co-I 4'!H12+'UW Co-I 5'!H12+'UW Co-I 6'!H12+'External Subs'!H12</f>
        <v>0</v>
      </c>
      <c r="I12" s="94">
        <f>'Lead PI'!I12+'UW Co-I 1'!I12+'UW Co-I 2'!I12+'UW Co-I 3'!I12+'UW Co-I 4'!I12+'UW Co-I 5'!I12+'UW Co-I 6'!I12+'External Subs'!I12</f>
        <v>0</v>
      </c>
      <c r="J12" s="2"/>
      <c r="K12" s="38">
        <f>(C12/9*12)+(D12)</f>
        <v>0</v>
      </c>
      <c r="L12" s="62">
        <f t="shared" si="30"/>
        <v>0</v>
      </c>
      <c r="M12" s="63">
        <f>E12*173.333333</f>
        <v>0</v>
      </c>
      <c r="N12" s="39">
        <f>ROUND((K12/12*$E12),0)</f>
        <v>0</v>
      </c>
      <c r="O12" s="39">
        <f t="shared" si="1"/>
        <v>0</v>
      </c>
      <c r="P12" s="40">
        <f t="shared" si="2"/>
        <v>0</v>
      </c>
      <c r="Q12" s="41"/>
      <c r="R12" s="39">
        <f t="shared" si="3"/>
        <v>0</v>
      </c>
      <c r="S12" s="62">
        <f t="shared" si="31"/>
        <v>0</v>
      </c>
      <c r="T12" s="63">
        <f t="shared" si="4"/>
        <v>0</v>
      </c>
      <c r="U12" s="39">
        <f t="shared" si="32"/>
        <v>0</v>
      </c>
      <c r="V12" s="42">
        <f t="shared" si="5"/>
        <v>0</v>
      </c>
      <c r="W12" s="40">
        <f t="shared" si="6"/>
        <v>0</v>
      </c>
      <c r="X12" s="41"/>
      <c r="Y12" s="39">
        <f t="shared" si="7"/>
        <v>0</v>
      </c>
      <c r="Z12" s="62">
        <f t="shared" si="33"/>
        <v>0</v>
      </c>
      <c r="AA12" s="63">
        <f t="shared" si="8"/>
        <v>0</v>
      </c>
      <c r="AB12" s="39">
        <f t="shared" si="25"/>
        <v>0</v>
      </c>
      <c r="AC12" s="39">
        <f t="shared" si="9"/>
        <v>0</v>
      </c>
      <c r="AD12" s="40">
        <f t="shared" si="10"/>
        <v>0</v>
      </c>
      <c r="AE12" s="41"/>
      <c r="AF12" s="39">
        <f t="shared" si="11"/>
        <v>0</v>
      </c>
      <c r="AG12" s="62">
        <f t="shared" si="34"/>
        <v>0</v>
      </c>
      <c r="AH12" s="63">
        <f t="shared" si="12"/>
        <v>0</v>
      </c>
      <c r="AI12" s="39">
        <f t="shared" si="27"/>
        <v>0</v>
      </c>
      <c r="AJ12" s="39">
        <f t="shared" si="13"/>
        <v>0</v>
      </c>
      <c r="AK12" s="40">
        <f t="shared" si="14"/>
        <v>0</v>
      </c>
      <c r="AL12" s="41"/>
      <c r="AM12" s="39">
        <f t="shared" si="15"/>
        <v>0</v>
      </c>
      <c r="AN12" s="62">
        <f t="shared" si="35"/>
        <v>0</v>
      </c>
      <c r="AO12" s="63">
        <f t="shared" si="16"/>
        <v>0</v>
      </c>
      <c r="AP12" s="39">
        <f t="shared" si="28"/>
        <v>0</v>
      </c>
      <c r="AQ12" s="39">
        <f t="shared" si="17"/>
        <v>0</v>
      </c>
      <c r="AR12" s="40">
        <f t="shared" si="18"/>
        <v>0</v>
      </c>
      <c r="AS12" s="41"/>
      <c r="AT12" s="68">
        <f t="shared" si="19"/>
        <v>0</v>
      </c>
      <c r="AU12" s="43">
        <f t="shared" si="20"/>
        <v>0</v>
      </c>
      <c r="AV12" s="49"/>
      <c r="AW12" s="49">
        <f>'Lead PI'!AU12+'UW Co-I 1'!AU12+'UW Co-I 2'!AU12+'UW Co-I 3'!AU12+'UW Co-I 4'!AU12+'UW Co-I 5'!AU12+'UW Co-I 6'!AU12+'External Subs'!AU12</f>
        <v>0</v>
      </c>
      <c r="AX12" s="12">
        <f t="shared" si="29"/>
        <v>0</v>
      </c>
      <c r="AY12" s="98">
        <f t="shared" si="21"/>
        <v>0</v>
      </c>
    </row>
    <row r="13" spans="1:51" s="4" customFormat="1" x14ac:dyDescent="0.2">
      <c r="A13" s="77" t="s">
        <v>10</v>
      </c>
      <c r="D13" s="80" t="s">
        <v>71</v>
      </c>
      <c r="E13" s="33">
        <f>SUM(E7:E12)</f>
        <v>0</v>
      </c>
      <c r="F13" s="33">
        <f>SUM(F7:F12)</f>
        <v>0</v>
      </c>
      <c r="G13" s="33">
        <f>SUM(G7:G12)</f>
        <v>0</v>
      </c>
      <c r="H13" s="33">
        <f>SUM(H7:H12)</f>
        <v>0</v>
      </c>
      <c r="I13" s="33">
        <f>SUM(I7:I12)</f>
        <v>0</v>
      </c>
      <c r="J13" s="2"/>
      <c r="K13" s="9"/>
      <c r="L13" s="17"/>
      <c r="M13" s="64"/>
      <c r="N13" s="54">
        <f>SUM(N7:N12)</f>
        <v>0</v>
      </c>
      <c r="O13" s="54">
        <f>SUM(O7:O12)</f>
        <v>0</v>
      </c>
      <c r="P13" s="55">
        <f>SUM(P7:P12)</f>
        <v>0</v>
      </c>
      <c r="Q13" s="41"/>
      <c r="R13" s="46"/>
      <c r="S13" s="46"/>
      <c r="T13" s="64"/>
      <c r="U13" s="54">
        <f t="shared" ref="U13:W13" si="36">SUM(U7:U12)</f>
        <v>0</v>
      </c>
      <c r="V13" s="54">
        <f t="shared" si="36"/>
        <v>0</v>
      </c>
      <c r="W13" s="55">
        <f t="shared" si="36"/>
        <v>0</v>
      </c>
      <c r="X13" s="41"/>
      <c r="Y13" s="46"/>
      <c r="Z13" s="46"/>
      <c r="AA13" s="64"/>
      <c r="AB13" s="54">
        <f t="shared" ref="AB13:AD13" si="37">SUM(AB7:AB12)</f>
        <v>0</v>
      </c>
      <c r="AC13" s="54">
        <f t="shared" si="37"/>
        <v>0</v>
      </c>
      <c r="AD13" s="55">
        <f t="shared" si="37"/>
        <v>0</v>
      </c>
      <c r="AE13" s="41"/>
      <c r="AF13" s="46"/>
      <c r="AG13" s="46"/>
      <c r="AH13" s="64"/>
      <c r="AI13" s="54">
        <f t="shared" ref="AI13:AK13" si="38">SUM(AI7:AI12)</f>
        <v>0</v>
      </c>
      <c r="AJ13" s="54">
        <f t="shared" si="38"/>
        <v>0</v>
      </c>
      <c r="AK13" s="55">
        <f t="shared" si="38"/>
        <v>0</v>
      </c>
      <c r="AL13" s="41"/>
      <c r="AM13" s="46"/>
      <c r="AN13" s="46"/>
      <c r="AO13" s="64"/>
      <c r="AP13" s="54">
        <f t="shared" ref="AP13:AR13" si="39">SUM(AP7:AP12)</f>
        <v>0</v>
      </c>
      <c r="AQ13" s="54">
        <f t="shared" si="39"/>
        <v>0</v>
      </c>
      <c r="AR13" s="55">
        <f t="shared" si="39"/>
        <v>0</v>
      </c>
      <c r="AS13" s="41"/>
      <c r="AT13" s="69">
        <f t="shared" si="19"/>
        <v>0</v>
      </c>
      <c r="AU13" s="55">
        <f>SUM(AU7:AU12)</f>
        <v>0</v>
      </c>
      <c r="AV13" s="49"/>
      <c r="AW13" s="49">
        <f>'Lead PI'!AU13+'UW Co-I 1'!AU13+'UW Co-I 2'!AU13+'UW Co-I 3'!AU13+'UW Co-I 4'!AU13+'UW Co-I 5'!AU13+'UW Co-I 6'!AU13+'External Subs'!AU13</f>
        <v>0</v>
      </c>
      <c r="AX13" s="12">
        <f t="shared" si="29"/>
        <v>0</v>
      </c>
      <c r="AY13" s="98">
        <f t="shared" si="21"/>
        <v>0</v>
      </c>
    </row>
    <row r="14" spans="1:51" s="4" customFormat="1" x14ac:dyDescent="0.2">
      <c r="E14" s="140" t="s">
        <v>54</v>
      </c>
      <c r="F14" s="140"/>
      <c r="G14" s="140"/>
      <c r="H14" s="140"/>
      <c r="I14" s="140"/>
      <c r="J14" s="2"/>
      <c r="K14" s="9"/>
      <c r="L14" s="17"/>
      <c r="M14" s="64"/>
      <c r="N14" s="10"/>
      <c r="O14" s="10"/>
      <c r="P14" s="13"/>
      <c r="Q14" s="2"/>
      <c r="R14" s="10"/>
      <c r="S14" s="10"/>
      <c r="T14" s="64"/>
      <c r="U14" s="10"/>
      <c r="V14" s="17"/>
      <c r="W14" s="13"/>
      <c r="X14" s="2"/>
      <c r="Y14" s="10"/>
      <c r="Z14" s="10"/>
      <c r="AA14" s="64"/>
      <c r="AB14" s="10"/>
      <c r="AC14" s="10"/>
      <c r="AD14" s="13"/>
      <c r="AE14" s="2"/>
      <c r="AF14" s="10"/>
      <c r="AG14" s="10"/>
      <c r="AH14" s="64"/>
      <c r="AI14" s="10"/>
      <c r="AJ14" s="10"/>
      <c r="AK14" s="13"/>
      <c r="AL14" s="2"/>
      <c r="AM14" s="10"/>
      <c r="AN14" s="10"/>
      <c r="AO14" s="64"/>
      <c r="AP14" s="10"/>
      <c r="AQ14" s="10"/>
      <c r="AR14" s="13"/>
      <c r="AS14" s="2"/>
      <c r="AU14" s="13"/>
      <c r="AV14" s="17"/>
      <c r="AW14" s="17"/>
      <c r="AX14" s="12"/>
      <c r="AY14" s="98"/>
    </row>
    <row r="15" spans="1:51" s="4" customFormat="1" x14ac:dyDescent="0.2">
      <c r="A15" s="1" t="s">
        <v>11</v>
      </c>
      <c r="C15" s="4" t="s">
        <v>43</v>
      </c>
      <c r="D15" s="4" t="s">
        <v>53</v>
      </c>
      <c r="E15" s="4" t="s">
        <v>46</v>
      </c>
      <c r="F15" s="4" t="s">
        <v>47</v>
      </c>
      <c r="G15" s="4" t="s">
        <v>48</v>
      </c>
      <c r="H15" s="4" t="s">
        <v>49</v>
      </c>
      <c r="I15" s="4" t="s">
        <v>50</v>
      </c>
      <c r="J15" s="2"/>
      <c r="K15" s="9"/>
      <c r="L15" s="17"/>
      <c r="M15" s="64"/>
      <c r="N15" s="10"/>
      <c r="O15" s="10"/>
      <c r="P15" s="13"/>
      <c r="Q15" s="2"/>
      <c r="R15" s="10"/>
      <c r="S15" s="10"/>
      <c r="T15" s="64"/>
      <c r="U15" s="10"/>
      <c r="V15" s="17"/>
      <c r="W15" s="13"/>
      <c r="X15" s="2"/>
      <c r="Y15" s="10"/>
      <c r="Z15" s="10"/>
      <c r="AA15" s="64"/>
      <c r="AB15" s="10"/>
      <c r="AC15" s="10"/>
      <c r="AD15" s="13"/>
      <c r="AE15" s="2"/>
      <c r="AF15" s="10"/>
      <c r="AG15" s="10"/>
      <c r="AH15" s="64"/>
      <c r="AI15" s="10"/>
      <c r="AJ15" s="10"/>
      <c r="AK15" s="13"/>
      <c r="AL15" s="2"/>
      <c r="AM15" s="10"/>
      <c r="AN15" s="10"/>
      <c r="AO15" s="64"/>
      <c r="AP15" s="10"/>
      <c r="AQ15" s="10"/>
      <c r="AR15" s="13"/>
      <c r="AS15" s="2"/>
      <c r="AU15" s="13"/>
      <c r="AV15" s="17"/>
      <c r="AW15" s="17"/>
      <c r="AX15" s="12"/>
      <c r="AY15" s="98"/>
    </row>
    <row r="16" spans="1:51" s="4" customFormat="1" outlineLevel="1" x14ac:dyDescent="0.2">
      <c r="A16" s="61" t="s">
        <v>59</v>
      </c>
      <c r="B16" s="85"/>
      <c r="C16" s="92">
        <f>'Lead PI'!C16+'UW Co-I 1'!C16+'UW Co-I 2'!C16+'UW Co-I 3'!C16+'UW Co-I 4'!C16+'UW Co-I 5'!C16+'UW Co-I 6'!C16+'External Subs'!C16</f>
        <v>0</v>
      </c>
      <c r="D16" s="93">
        <f>'Lead PI'!D16+'UW Co-I 1'!D16+'UW Co-I 2'!D16+'UW Co-I 3'!D16+'UW Co-I 4'!D16+'UW Co-I 5'!D16+'UW Co-I 6'!D16+'External Subs'!D16</f>
        <v>0</v>
      </c>
      <c r="E16" s="94">
        <f>'Lead PI'!E16+'UW Co-I 1'!E16+'UW Co-I 2'!E16+'UW Co-I 3'!E16+'UW Co-I 4'!E16+'UW Co-I 5'!E16+'UW Co-I 6'!E16+'External Subs'!E16</f>
        <v>0</v>
      </c>
      <c r="F16" s="94">
        <f>'Lead PI'!F16+'UW Co-I 1'!F16+'UW Co-I 2'!F16+'UW Co-I 3'!F16+'UW Co-I 4'!F16+'UW Co-I 5'!F16+'UW Co-I 6'!F16+'External Subs'!F16</f>
        <v>0</v>
      </c>
      <c r="G16" s="94">
        <f>'Lead PI'!G16+'UW Co-I 1'!G16+'UW Co-I 2'!G16+'UW Co-I 3'!G16+'UW Co-I 4'!G16+'UW Co-I 5'!G16+'UW Co-I 6'!G16+'External Subs'!G16</f>
        <v>0</v>
      </c>
      <c r="H16" s="94">
        <f>'Lead PI'!H16+'UW Co-I 1'!H16+'UW Co-I 2'!H16+'UW Co-I 3'!H16+'UW Co-I 4'!H16+'UW Co-I 5'!H16+'UW Co-I 6'!H16+'External Subs'!H16</f>
        <v>0</v>
      </c>
      <c r="I16" s="94">
        <f>'Lead PI'!I16+'UW Co-I 1'!I16+'UW Co-I 2'!I16+'UW Co-I 3'!I16+'UW Co-I 4'!I16+'UW Co-I 5'!I16+'UW Co-I 6'!I16+'External Subs'!I16</f>
        <v>0</v>
      </c>
      <c r="J16" s="2"/>
      <c r="K16" s="38">
        <f>($D16)</f>
        <v>0</v>
      </c>
      <c r="L16" s="62">
        <f t="shared" ref="L16:L24" si="40">K16/12/173.33333333</f>
        <v>0</v>
      </c>
      <c r="M16" s="63">
        <f>E16*173.333333*$C$16</f>
        <v>0</v>
      </c>
      <c r="N16" s="39">
        <f>ROUND((K16/12*$E16*$C16),0)</f>
        <v>0</v>
      </c>
      <c r="O16" s="39">
        <f>ROUND(N16*$A$41,0)</f>
        <v>0</v>
      </c>
      <c r="P16" s="40">
        <f t="shared" ref="P16:P35" si="41">O16+N16</f>
        <v>0</v>
      </c>
      <c r="Q16" s="41"/>
      <c r="R16" s="39">
        <f t="shared" ref="R16:R35" si="42">ROUND(K16*(1+$B$2),0)</f>
        <v>0</v>
      </c>
      <c r="S16" s="62">
        <f t="shared" ref="S16:S24" si="43">R16/12/173.33333333</f>
        <v>0</v>
      </c>
      <c r="T16" s="63">
        <f>F16*173.333333*$C$16</f>
        <v>0</v>
      </c>
      <c r="U16" s="39">
        <f>ROUND((R16/12*$F16*$C16),0)</f>
        <v>0</v>
      </c>
      <c r="V16" s="42">
        <f>ROUND(U16*$A$41,0)</f>
        <v>0</v>
      </c>
      <c r="W16" s="40">
        <f t="shared" ref="W16:W35" si="44">V16+U16</f>
        <v>0</v>
      </c>
      <c r="X16" s="41"/>
      <c r="Y16" s="39">
        <f t="shared" ref="Y16:Y35" si="45">ROUND(R16*(1+$B$2),0)</f>
        <v>0</v>
      </c>
      <c r="Z16" s="62">
        <f t="shared" ref="Z16:Z24" si="46">Y16/12/173.33333333</f>
        <v>0</v>
      </c>
      <c r="AA16" s="63">
        <f>G16*173.333333*$C$16</f>
        <v>0</v>
      </c>
      <c r="AB16" s="39">
        <f>ROUND((Y16/12*$G16*$C16),0)</f>
        <v>0</v>
      </c>
      <c r="AC16" s="39">
        <f>ROUND(AB16*$A$41,0)</f>
        <v>0</v>
      </c>
      <c r="AD16" s="40">
        <f t="shared" ref="AD16:AD35" si="47">AC16+AB16</f>
        <v>0</v>
      </c>
      <c r="AE16" s="41"/>
      <c r="AF16" s="39">
        <f t="shared" ref="AF16:AF35" si="48">ROUND(Y16*(1+$B$2),0)</f>
        <v>0</v>
      </c>
      <c r="AG16" s="62">
        <f t="shared" ref="AG16:AG24" si="49">AF16/12/173.33333333</f>
        <v>0</v>
      </c>
      <c r="AH16" s="63">
        <f>H16*173.333333*$C$16</f>
        <v>0</v>
      </c>
      <c r="AI16" s="39">
        <f>ROUND((AF16/12*$H16*$C16),0)</f>
        <v>0</v>
      </c>
      <c r="AJ16" s="39">
        <f>ROUND(AI16*$A$41,0)</f>
        <v>0</v>
      </c>
      <c r="AK16" s="40">
        <f t="shared" ref="AK16:AK35" si="50">AJ16+AI16</f>
        <v>0</v>
      </c>
      <c r="AL16" s="41"/>
      <c r="AM16" s="39">
        <f t="shared" ref="AM16:AM35" si="51">ROUND(AF16*(1+$B$2),0)</f>
        <v>0</v>
      </c>
      <c r="AN16" s="62">
        <f t="shared" ref="AN16:AN24" si="52">AM16/12/173.33333333</f>
        <v>0</v>
      </c>
      <c r="AO16" s="63">
        <f>I16*173.333333*$C$16</f>
        <v>0</v>
      </c>
      <c r="AP16" s="39">
        <f>ROUND((AM16/12*$I16*$C16),0)</f>
        <v>0</v>
      </c>
      <c r="AQ16" s="39">
        <f>ROUND(AP16*$A$41,0)</f>
        <v>0</v>
      </c>
      <c r="AR16" s="40">
        <f t="shared" ref="AR16:AR35" si="53">AQ16+AP16</f>
        <v>0</v>
      </c>
      <c r="AS16" s="41"/>
      <c r="AT16" s="68">
        <f t="shared" ref="AT16:AT37" si="54">N16+U16+AB16+AI16+AP16</f>
        <v>0</v>
      </c>
      <c r="AU16" s="43">
        <f t="shared" ref="AU16:AU36" si="55">AR16+AK16+AD16+W16+P16</f>
        <v>0</v>
      </c>
      <c r="AV16" s="49"/>
      <c r="AW16" s="49">
        <f>'Lead PI'!AU16+'UW Co-I 1'!AU16+'UW Co-I 2'!AU16+'UW Co-I 3'!AU16+'UW Co-I 4'!AU16+'UW Co-I 5'!AU16+'UW Co-I 6'!AU16+'External Subs'!AU16</f>
        <v>0</v>
      </c>
      <c r="AX16" s="12">
        <f t="shared" si="29"/>
        <v>0</v>
      </c>
      <c r="AY16" s="98">
        <f>SUM(M16+T16+AA16+AH16+AO16)</f>
        <v>0</v>
      </c>
    </row>
    <row r="17" spans="1:51" s="4" customFormat="1" outlineLevel="1" x14ac:dyDescent="0.2">
      <c r="A17" s="61" t="s">
        <v>59</v>
      </c>
      <c r="B17" s="85"/>
      <c r="C17" s="92">
        <f>'Lead PI'!C17+'UW Co-I 1'!C17+'UW Co-I 2'!C17+'UW Co-I 3'!C17+'UW Co-I 4'!C17+'UW Co-I 5'!C17+'UW Co-I 6'!C17+'External Subs'!C17</f>
        <v>0</v>
      </c>
      <c r="D17" s="93">
        <f>'Lead PI'!D17+'UW Co-I 1'!D17+'UW Co-I 2'!D17+'UW Co-I 3'!D17+'UW Co-I 4'!D17+'UW Co-I 5'!D17+'UW Co-I 6'!D17+'External Subs'!D17</f>
        <v>0</v>
      </c>
      <c r="E17" s="94">
        <f>'Lead PI'!E17+'UW Co-I 1'!E17+'UW Co-I 2'!E17+'UW Co-I 3'!E17+'UW Co-I 4'!E17+'UW Co-I 5'!E17+'UW Co-I 6'!E17+'External Subs'!E17</f>
        <v>0</v>
      </c>
      <c r="F17" s="94">
        <f>'Lead PI'!F17+'UW Co-I 1'!F17+'UW Co-I 2'!F17+'UW Co-I 3'!F17+'UW Co-I 4'!F17+'UW Co-I 5'!F17+'UW Co-I 6'!F17+'External Subs'!F17</f>
        <v>0</v>
      </c>
      <c r="G17" s="94">
        <f>'Lead PI'!G17+'UW Co-I 1'!G17+'UW Co-I 2'!G17+'UW Co-I 3'!G17+'UW Co-I 4'!G17+'UW Co-I 5'!G17+'UW Co-I 6'!G17+'External Subs'!G17</f>
        <v>0</v>
      </c>
      <c r="H17" s="94">
        <f>'Lead PI'!H17+'UW Co-I 1'!H17+'UW Co-I 2'!H17+'UW Co-I 3'!H17+'UW Co-I 4'!H17+'UW Co-I 5'!H17+'UW Co-I 6'!H17+'External Subs'!H17</f>
        <v>0</v>
      </c>
      <c r="I17" s="94">
        <f>'Lead PI'!I17+'UW Co-I 1'!I17+'UW Co-I 2'!I17+'UW Co-I 3'!I17+'UW Co-I 4'!I17+'UW Co-I 5'!I17+'UW Co-I 6'!I17+'External Subs'!I17</f>
        <v>0</v>
      </c>
      <c r="J17" s="2"/>
      <c r="K17" s="38">
        <f>($D17)</f>
        <v>0</v>
      </c>
      <c r="L17" s="62">
        <f t="shared" si="40"/>
        <v>0</v>
      </c>
      <c r="M17" s="63">
        <f>E17*173.333333*$C$16</f>
        <v>0</v>
      </c>
      <c r="N17" s="39">
        <f>ROUND((K17/12*$E17*$C17),0)</f>
        <v>0</v>
      </c>
      <c r="O17" s="39">
        <f>ROUND(N17*$A$41,0)</f>
        <v>0</v>
      </c>
      <c r="P17" s="40">
        <f t="shared" ref="P17:P18" si="56">O17+N17</f>
        <v>0</v>
      </c>
      <c r="Q17" s="41"/>
      <c r="R17" s="39">
        <f t="shared" si="42"/>
        <v>0</v>
      </c>
      <c r="S17" s="62">
        <f t="shared" si="43"/>
        <v>0</v>
      </c>
      <c r="T17" s="63">
        <f>F17*173.333333*$C$16</f>
        <v>0</v>
      </c>
      <c r="U17" s="39">
        <f>ROUND((R17/12*$F17*$C17),0)</f>
        <v>0</v>
      </c>
      <c r="V17" s="42">
        <f>ROUND(U17*$A$41,0)</f>
        <v>0</v>
      </c>
      <c r="W17" s="40">
        <f t="shared" ref="W17:W18" si="57">V17+U17</f>
        <v>0</v>
      </c>
      <c r="X17" s="41"/>
      <c r="Y17" s="39">
        <f t="shared" si="45"/>
        <v>0</v>
      </c>
      <c r="Z17" s="62">
        <f t="shared" si="46"/>
        <v>0</v>
      </c>
      <c r="AA17" s="63">
        <f>G17*173.333333*$C$16</f>
        <v>0</v>
      </c>
      <c r="AB17" s="39">
        <f>ROUND((Y17/12*$G17*$C17),0)</f>
        <v>0</v>
      </c>
      <c r="AC17" s="39">
        <f>ROUND(AB17*$A$41,0)</f>
        <v>0</v>
      </c>
      <c r="AD17" s="40">
        <f t="shared" ref="AD17:AD18" si="58">AC17+AB17</f>
        <v>0</v>
      </c>
      <c r="AE17" s="41"/>
      <c r="AF17" s="39">
        <f t="shared" si="48"/>
        <v>0</v>
      </c>
      <c r="AG17" s="62">
        <f t="shared" si="49"/>
        <v>0</v>
      </c>
      <c r="AH17" s="63">
        <f>H17*173.333333*$C$16</f>
        <v>0</v>
      </c>
      <c r="AI17" s="39">
        <f>ROUND((AF17/12*$H17*$C17),0)</f>
        <v>0</v>
      </c>
      <c r="AJ17" s="39">
        <f>ROUND(AI17*$A$41,0)</f>
        <v>0</v>
      </c>
      <c r="AK17" s="40">
        <f t="shared" ref="AK17:AK18" si="59">AJ17+AI17</f>
        <v>0</v>
      </c>
      <c r="AL17" s="41"/>
      <c r="AM17" s="39">
        <f t="shared" si="51"/>
        <v>0</v>
      </c>
      <c r="AN17" s="62">
        <f t="shared" si="52"/>
        <v>0</v>
      </c>
      <c r="AO17" s="63">
        <f>I17*173.333333*$C$16</f>
        <v>0</v>
      </c>
      <c r="AP17" s="39">
        <f>ROUND((AM17/12*$I17*$C17),0)</f>
        <v>0</v>
      </c>
      <c r="AQ17" s="39">
        <f>ROUND(AP17*$A$41,0)</f>
        <v>0</v>
      </c>
      <c r="AR17" s="40">
        <f t="shared" ref="AR17:AR18" si="60">AQ17+AP17</f>
        <v>0</v>
      </c>
      <c r="AS17" s="41"/>
      <c r="AT17" s="68">
        <f t="shared" ref="AT17:AT18" si="61">N17+U17+AB17+AI17+AP17</f>
        <v>0</v>
      </c>
      <c r="AU17" s="43">
        <f t="shared" ref="AU17:AU18" si="62">AR17+AK17+AD17+W17+P17</f>
        <v>0</v>
      </c>
      <c r="AV17" s="49"/>
      <c r="AW17" s="49">
        <f>'Lead PI'!AU17+'UW Co-I 1'!AU17+'UW Co-I 2'!AU17+'UW Co-I 3'!AU17+'UW Co-I 4'!AU17+'UW Co-I 5'!AU17+'UW Co-I 6'!AU17+'External Subs'!AU17</f>
        <v>0</v>
      </c>
      <c r="AX17" s="12">
        <f t="shared" si="29"/>
        <v>0</v>
      </c>
      <c r="AY17" s="98">
        <f t="shared" ref="AY17:AY35" si="63">SUM(M17+T17+AA17+AH17+AO17)</f>
        <v>0</v>
      </c>
    </row>
    <row r="18" spans="1:51" s="4" customFormat="1" outlineLevel="1" x14ac:dyDescent="0.2">
      <c r="A18" s="61" t="s">
        <v>59</v>
      </c>
      <c r="B18" s="85"/>
      <c r="C18" s="92">
        <f>'Lead PI'!C18+'UW Co-I 1'!C18+'UW Co-I 2'!C18+'UW Co-I 3'!C18+'UW Co-I 4'!C18+'UW Co-I 5'!C18+'UW Co-I 6'!C18+'External Subs'!C18</f>
        <v>0</v>
      </c>
      <c r="D18" s="93">
        <f>'Lead PI'!D18+'UW Co-I 1'!D18+'UW Co-I 2'!D18+'UW Co-I 3'!D18+'UW Co-I 4'!D18+'UW Co-I 5'!D18+'UW Co-I 6'!D18+'External Subs'!D18</f>
        <v>0</v>
      </c>
      <c r="E18" s="94">
        <f>'Lead PI'!E18+'UW Co-I 1'!E18+'UW Co-I 2'!E18+'UW Co-I 3'!E18+'UW Co-I 4'!E18+'UW Co-I 5'!E18+'UW Co-I 6'!E18+'External Subs'!E18</f>
        <v>0</v>
      </c>
      <c r="F18" s="94">
        <f>'Lead PI'!F18+'UW Co-I 1'!F18+'UW Co-I 2'!F18+'UW Co-I 3'!F18+'UW Co-I 4'!F18+'UW Co-I 5'!F18+'UW Co-I 6'!F18+'External Subs'!F18</f>
        <v>0</v>
      </c>
      <c r="G18" s="94">
        <f>'Lead PI'!G18+'UW Co-I 1'!G18+'UW Co-I 2'!G18+'UW Co-I 3'!G18+'UW Co-I 4'!G18+'UW Co-I 5'!G18+'UW Co-I 6'!G18+'External Subs'!G18</f>
        <v>0</v>
      </c>
      <c r="H18" s="94">
        <f>'Lead PI'!H18+'UW Co-I 1'!H18+'UW Co-I 2'!H18+'UW Co-I 3'!H18+'UW Co-I 4'!H18+'UW Co-I 5'!H18+'UW Co-I 6'!H18+'External Subs'!H18</f>
        <v>0</v>
      </c>
      <c r="I18" s="94">
        <f>'Lead PI'!I18+'UW Co-I 1'!I18+'UW Co-I 2'!I18+'UW Co-I 3'!I18+'UW Co-I 4'!I18+'UW Co-I 5'!I18+'UW Co-I 6'!I18+'External Subs'!I18</f>
        <v>0</v>
      </c>
      <c r="J18" s="2"/>
      <c r="K18" s="38">
        <f>($D18)</f>
        <v>0</v>
      </c>
      <c r="L18" s="62">
        <f t="shared" si="40"/>
        <v>0</v>
      </c>
      <c r="M18" s="63">
        <f>E18*173.333333*$C$16</f>
        <v>0</v>
      </c>
      <c r="N18" s="39">
        <f>ROUND((K18/12*$E18*$C18),0)</f>
        <v>0</v>
      </c>
      <c r="O18" s="39">
        <f>ROUND(N18*$A$41,0)</f>
        <v>0</v>
      </c>
      <c r="P18" s="40">
        <f t="shared" si="56"/>
        <v>0</v>
      </c>
      <c r="Q18" s="41"/>
      <c r="R18" s="39">
        <f t="shared" si="42"/>
        <v>0</v>
      </c>
      <c r="S18" s="62">
        <f t="shared" si="43"/>
        <v>0</v>
      </c>
      <c r="T18" s="63">
        <f>F18*173.333333*$C$16</f>
        <v>0</v>
      </c>
      <c r="U18" s="39">
        <f>ROUND((R18/12*$F18*$C18),0)</f>
        <v>0</v>
      </c>
      <c r="V18" s="42">
        <f>ROUND(U18*$A$41,0)</f>
        <v>0</v>
      </c>
      <c r="W18" s="40">
        <f t="shared" si="57"/>
        <v>0</v>
      </c>
      <c r="X18" s="41"/>
      <c r="Y18" s="39">
        <f t="shared" si="45"/>
        <v>0</v>
      </c>
      <c r="Z18" s="62">
        <f t="shared" si="46"/>
        <v>0</v>
      </c>
      <c r="AA18" s="63">
        <f>G18*173.333333*$C$16</f>
        <v>0</v>
      </c>
      <c r="AB18" s="39">
        <f>ROUND((Y18/12*$G18*$C18),0)</f>
        <v>0</v>
      </c>
      <c r="AC18" s="39">
        <f>ROUND(AB18*$A$41,0)</f>
        <v>0</v>
      </c>
      <c r="AD18" s="40">
        <f t="shared" si="58"/>
        <v>0</v>
      </c>
      <c r="AE18" s="41"/>
      <c r="AF18" s="39">
        <f t="shared" si="48"/>
        <v>0</v>
      </c>
      <c r="AG18" s="62">
        <f t="shared" si="49"/>
        <v>0</v>
      </c>
      <c r="AH18" s="63">
        <f>H18*173.333333*$C$16</f>
        <v>0</v>
      </c>
      <c r="AI18" s="39">
        <f>ROUND((AF18/12*$H18*$C18),0)</f>
        <v>0</v>
      </c>
      <c r="AJ18" s="39">
        <f>ROUND(AI18*$A$41,0)</f>
        <v>0</v>
      </c>
      <c r="AK18" s="40">
        <f t="shared" si="59"/>
        <v>0</v>
      </c>
      <c r="AL18" s="41"/>
      <c r="AM18" s="39">
        <f t="shared" si="51"/>
        <v>0</v>
      </c>
      <c r="AN18" s="62">
        <f t="shared" si="52"/>
        <v>0</v>
      </c>
      <c r="AO18" s="63">
        <f>I18*173.333333*$C$16</f>
        <v>0</v>
      </c>
      <c r="AP18" s="39">
        <f>ROUND((AM18/12*$I18*$C18),0)</f>
        <v>0</v>
      </c>
      <c r="AQ18" s="39">
        <f>ROUND(AP18*$A$41,0)</f>
        <v>0</v>
      </c>
      <c r="AR18" s="40">
        <f t="shared" si="60"/>
        <v>0</v>
      </c>
      <c r="AS18" s="41"/>
      <c r="AT18" s="68">
        <f t="shared" si="61"/>
        <v>0</v>
      </c>
      <c r="AU18" s="43">
        <f t="shared" si="62"/>
        <v>0</v>
      </c>
      <c r="AV18" s="49"/>
      <c r="AW18" s="49">
        <f>'Lead PI'!AU18+'UW Co-I 1'!AU18+'UW Co-I 2'!AU18+'UW Co-I 3'!AU18+'UW Co-I 4'!AU18+'UW Co-I 5'!AU18+'UW Co-I 6'!AU18+'External Subs'!AU18</f>
        <v>0</v>
      </c>
      <c r="AX18" s="12">
        <f t="shared" si="29"/>
        <v>0</v>
      </c>
      <c r="AY18" s="98">
        <f t="shared" si="63"/>
        <v>0</v>
      </c>
    </row>
    <row r="19" spans="1:51" s="4" customFormat="1" outlineLevel="1" x14ac:dyDescent="0.2">
      <c r="A19" s="61" t="s">
        <v>59</v>
      </c>
      <c r="B19" s="85"/>
      <c r="C19" s="92">
        <f>'Lead PI'!C19+'UW Co-I 1'!C19+'UW Co-I 2'!C19+'UW Co-I 3'!C19+'UW Co-I 4'!C19+'UW Co-I 5'!C19+'UW Co-I 6'!C19+'External Subs'!C19</f>
        <v>0</v>
      </c>
      <c r="D19" s="93">
        <f>'Lead PI'!D19+'UW Co-I 1'!D19+'UW Co-I 2'!D19+'UW Co-I 3'!D19+'UW Co-I 4'!D19+'UW Co-I 5'!D19+'UW Co-I 6'!D19+'External Subs'!D19</f>
        <v>0</v>
      </c>
      <c r="E19" s="94">
        <f>'Lead PI'!E19+'UW Co-I 1'!E19+'UW Co-I 2'!E19+'UW Co-I 3'!E19+'UW Co-I 4'!E19+'UW Co-I 5'!E19+'UW Co-I 6'!E19+'External Subs'!E19</f>
        <v>0</v>
      </c>
      <c r="F19" s="94">
        <f>'Lead PI'!F19+'UW Co-I 1'!F19+'UW Co-I 2'!F19+'UW Co-I 3'!F19+'UW Co-I 4'!F19+'UW Co-I 5'!F19+'UW Co-I 6'!F19+'External Subs'!F19</f>
        <v>0</v>
      </c>
      <c r="G19" s="94">
        <f>'Lead PI'!G19+'UW Co-I 1'!G19+'UW Co-I 2'!G19+'UW Co-I 3'!G19+'UW Co-I 4'!G19+'UW Co-I 5'!G19+'UW Co-I 6'!G19+'External Subs'!G19</f>
        <v>0</v>
      </c>
      <c r="H19" s="94">
        <f>'Lead PI'!H19+'UW Co-I 1'!H19+'UW Co-I 2'!H19+'UW Co-I 3'!H19+'UW Co-I 4'!H19+'UW Co-I 5'!H19+'UW Co-I 6'!H19+'External Subs'!H19</f>
        <v>0</v>
      </c>
      <c r="I19" s="94">
        <f>'Lead PI'!I19+'UW Co-I 1'!I19+'UW Co-I 2'!I19+'UW Co-I 3'!I19+'UW Co-I 4'!I19+'UW Co-I 5'!I19+'UW Co-I 6'!I19+'External Subs'!I19</f>
        <v>0</v>
      </c>
      <c r="J19" s="2"/>
      <c r="K19" s="38">
        <f>($D19)</f>
        <v>0</v>
      </c>
      <c r="L19" s="62">
        <f t="shared" si="40"/>
        <v>0</v>
      </c>
      <c r="M19" s="63">
        <f>E19*173.333333*$C$16</f>
        <v>0</v>
      </c>
      <c r="N19" s="39">
        <f>ROUND((K19/12*$E19*$C19),0)</f>
        <v>0</v>
      </c>
      <c r="O19" s="39">
        <f>ROUND(N19*$A$41,0)</f>
        <v>0</v>
      </c>
      <c r="P19" s="40">
        <f t="shared" ref="P19" si="64">O19+N19</f>
        <v>0</v>
      </c>
      <c r="Q19" s="41"/>
      <c r="R19" s="39">
        <f t="shared" si="42"/>
        <v>0</v>
      </c>
      <c r="S19" s="62">
        <f t="shared" si="43"/>
        <v>0</v>
      </c>
      <c r="T19" s="63">
        <f>F19*173.333333*$C$16</f>
        <v>0</v>
      </c>
      <c r="U19" s="39">
        <f>ROUND((R19/12*$F19*$C19),0)</f>
        <v>0</v>
      </c>
      <c r="V19" s="42">
        <f>ROUND(U19*$A$41,0)</f>
        <v>0</v>
      </c>
      <c r="W19" s="40">
        <f t="shared" ref="W19" si="65">V19+U19</f>
        <v>0</v>
      </c>
      <c r="X19" s="41"/>
      <c r="Y19" s="39">
        <f t="shared" si="45"/>
        <v>0</v>
      </c>
      <c r="Z19" s="62">
        <f t="shared" si="46"/>
        <v>0</v>
      </c>
      <c r="AA19" s="63">
        <f>G19*173.333333*$C$16</f>
        <v>0</v>
      </c>
      <c r="AB19" s="39">
        <f>ROUND((Y19/12*$G19*$C19),0)</f>
        <v>0</v>
      </c>
      <c r="AC19" s="39">
        <f>ROUND(AB19*$A$41,0)</f>
        <v>0</v>
      </c>
      <c r="AD19" s="40">
        <f t="shared" ref="AD19" si="66">AC19+AB19</f>
        <v>0</v>
      </c>
      <c r="AE19" s="41"/>
      <c r="AF19" s="39">
        <f t="shared" si="48"/>
        <v>0</v>
      </c>
      <c r="AG19" s="62">
        <f t="shared" si="49"/>
        <v>0</v>
      </c>
      <c r="AH19" s="63">
        <f>H19*173.333333*$C$16</f>
        <v>0</v>
      </c>
      <c r="AI19" s="39">
        <f>ROUND((AF19/12*$H19*$C19),0)</f>
        <v>0</v>
      </c>
      <c r="AJ19" s="39">
        <f>ROUND(AI19*$A$41,0)</f>
        <v>0</v>
      </c>
      <c r="AK19" s="40">
        <f t="shared" ref="AK19" si="67">AJ19+AI19</f>
        <v>0</v>
      </c>
      <c r="AL19" s="41"/>
      <c r="AM19" s="39">
        <f t="shared" si="51"/>
        <v>0</v>
      </c>
      <c r="AN19" s="62">
        <f t="shared" si="52"/>
        <v>0</v>
      </c>
      <c r="AO19" s="63">
        <f>I19*173.333333*$C$16</f>
        <v>0</v>
      </c>
      <c r="AP19" s="39">
        <f>ROUND((AM19/12*$I19*$C19),0)</f>
        <v>0</v>
      </c>
      <c r="AQ19" s="39">
        <f>ROUND(AP19*$A$41,0)</f>
        <v>0</v>
      </c>
      <c r="AR19" s="40">
        <f t="shared" ref="AR19" si="68">AQ19+AP19</f>
        <v>0</v>
      </c>
      <c r="AS19" s="41"/>
      <c r="AT19" s="68">
        <f t="shared" ref="AT19" si="69">N19+U19+AB19+AI19+AP19</f>
        <v>0</v>
      </c>
      <c r="AU19" s="43">
        <f t="shared" ref="AU19" si="70">AR19+AK19+AD19+W19+P19</f>
        <v>0</v>
      </c>
      <c r="AV19" s="49"/>
      <c r="AW19" s="49">
        <f>'Lead PI'!AU19+'UW Co-I 1'!AU19+'UW Co-I 2'!AU19+'UW Co-I 3'!AU19+'UW Co-I 4'!AU19+'UW Co-I 5'!AU19+'UW Co-I 6'!AU19+'External Subs'!AU19</f>
        <v>0</v>
      </c>
      <c r="AX19" s="12">
        <f t="shared" si="29"/>
        <v>0</v>
      </c>
      <c r="AY19" s="98">
        <f t="shared" si="63"/>
        <v>0</v>
      </c>
    </row>
    <row r="20" spans="1:51" s="4" customFormat="1" outlineLevel="1" x14ac:dyDescent="0.2">
      <c r="A20" s="4" t="s">
        <v>32</v>
      </c>
      <c r="B20" s="88"/>
      <c r="C20" s="92">
        <f>'Lead PI'!C20+'UW Co-I 1'!C20+'UW Co-I 2'!C20+'UW Co-I 3'!C20+'UW Co-I 4'!C20+'UW Co-I 5'!C20+'UW Co-I 6'!C20+'External Subs'!C20</f>
        <v>0</v>
      </c>
      <c r="D20" s="93">
        <f>'Lead PI'!D20+'UW Co-I 1'!D20+'UW Co-I 2'!D20+'UW Co-I 3'!D20+'UW Co-I 4'!D20+'UW Co-I 5'!D20+'UW Co-I 6'!D20+'External Subs'!D20</f>
        <v>0</v>
      </c>
      <c r="E20" s="94">
        <f>'Lead PI'!E20+'UW Co-I 1'!E20+'UW Co-I 2'!E20+'UW Co-I 3'!E20+'UW Co-I 4'!E20+'UW Co-I 5'!E20+'UW Co-I 6'!E20+'External Subs'!E20</f>
        <v>0</v>
      </c>
      <c r="F20" s="94">
        <f>'Lead PI'!F20+'UW Co-I 1'!F20+'UW Co-I 2'!F20+'UW Co-I 3'!F20+'UW Co-I 4'!F20+'UW Co-I 5'!F20+'UW Co-I 6'!F20+'External Subs'!F20</f>
        <v>0</v>
      </c>
      <c r="G20" s="94">
        <f>'Lead PI'!G20+'UW Co-I 1'!G20+'UW Co-I 2'!G20+'UW Co-I 3'!G20+'UW Co-I 4'!G20+'UW Co-I 5'!G20+'UW Co-I 6'!G20+'External Subs'!G20</f>
        <v>0</v>
      </c>
      <c r="H20" s="94">
        <f>'Lead PI'!H20+'UW Co-I 1'!H20+'UW Co-I 2'!H20+'UW Co-I 3'!H20+'UW Co-I 4'!H20+'UW Co-I 5'!H20+'UW Co-I 6'!H20+'External Subs'!H20</f>
        <v>0</v>
      </c>
      <c r="I20" s="94">
        <f>'Lead PI'!I20+'UW Co-I 1'!I20+'UW Co-I 2'!I20+'UW Co-I 3'!I20+'UW Co-I 4'!I20+'UW Co-I 5'!I20+'UW Co-I 6'!I20+'External Subs'!I20</f>
        <v>0</v>
      </c>
      <c r="J20" s="2"/>
      <c r="K20" s="38">
        <f t="shared" ref="K20:K35" si="71">($D20)</f>
        <v>0</v>
      </c>
      <c r="L20" s="62">
        <f t="shared" si="40"/>
        <v>0</v>
      </c>
      <c r="M20" s="63">
        <f>E20*173.333333*$C$21</f>
        <v>0</v>
      </c>
      <c r="N20" s="39">
        <f t="shared" ref="N20" si="72">ROUND((K20/12*$E20*$C20),0)</f>
        <v>0</v>
      </c>
      <c r="O20" s="39">
        <f>ROUND(N20*$A$40,0)</f>
        <v>0</v>
      </c>
      <c r="P20" s="40">
        <f t="shared" ref="P20" si="73">O20+N20</f>
        <v>0</v>
      </c>
      <c r="Q20" s="41"/>
      <c r="R20" s="39">
        <f t="shared" si="42"/>
        <v>0</v>
      </c>
      <c r="S20" s="62">
        <f t="shared" si="43"/>
        <v>0</v>
      </c>
      <c r="T20" s="63">
        <f>F20*173.333333*$C$21</f>
        <v>0</v>
      </c>
      <c r="U20" s="39">
        <f t="shared" ref="U20" si="74">ROUND((R20/12*$F20*$C20),0)</f>
        <v>0</v>
      </c>
      <c r="V20" s="39">
        <f>ROUND(U20*$A$40,0)</f>
        <v>0</v>
      </c>
      <c r="W20" s="40">
        <f t="shared" ref="W20" si="75">V20+U20</f>
        <v>0</v>
      </c>
      <c r="X20" s="41"/>
      <c r="Y20" s="39">
        <f t="shared" si="45"/>
        <v>0</v>
      </c>
      <c r="Z20" s="62">
        <f t="shared" si="46"/>
        <v>0</v>
      </c>
      <c r="AA20" s="63">
        <f>G20*173.333333*$C$21</f>
        <v>0</v>
      </c>
      <c r="AB20" s="39">
        <f t="shared" ref="AB20" si="76">ROUND((Y20/12*$G20*$C20),0)</f>
        <v>0</v>
      </c>
      <c r="AC20" s="39">
        <f>ROUND(AB20*$A$40,0)</f>
        <v>0</v>
      </c>
      <c r="AD20" s="40">
        <f t="shared" ref="AD20" si="77">AC20+AB20</f>
        <v>0</v>
      </c>
      <c r="AE20" s="41"/>
      <c r="AF20" s="39">
        <f t="shared" si="48"/>
        <v>0</v>
      </c>
      <c r="AG20" s="62">
        <f t="shared" si="49"/>
        <v>0</v>
      </c>
      <c r="AH20" s="63">
        <f>H20*173.333333*$C$21</f>
        <v>0</v>
      </c>
      <c r="AI20" s="39">
        <f t="shared" ref="AI20" si="78">ROUND((AF20/12*$H20*$C20),0)</f>
        <v>0</v>
      </c>
      <c r="AJ20" s="39">
        <f>ROUND(AI20*$A$40,0)</f>
        <v>0</v>
      </c>
      <c r="AK20" s="40">
        <f t="shared" ref="AK20" si="79">AJ20+AI20</f>
        <v>0</v>
      </c>
      <c r="AL20" s="41"/>
      <c r="AM20" s="39">
        <f t="shared" si="51"/>
        <v>0</v>
      </c>
      <c r="AN20" s="62">
        <f t="shared" si="52"/>
        <v>0</v>
      </c>
      <c r="AO20" s="63">
        <f>I20*173.333333*$C$21</f>
        <v>0</v>
      </c>
      <c r="AP20" s="39">
        <f t="shared" ref="AP20" si="80">ROUND((AM20/12*$I20*$C20),0)</f>
        <v>0</v>
      </c>
      <c r="AQ20" s="39">
        <f>ROUND(AP20*$A$40,0)</f>
        <v>0</v>
      </c>
      <c r="AR20" s="40">
        <f t="shared" ref="AR20" si="81">AQ20+AP20</f>
        <v>0</v>
      </c>
      <c r="AS20" s="41"/>
      <c r="AT20" s="68">
        <f t="shared" ref="AT20" si="82">N20+U20+AB20+AI20+AP20</f>
        <v>0</v>
      </c>
      <c r="AU20" s="43">
        <f t="shared" ref="AU20" si="83">AR20+AK20+AD20+W20+P20</f>
        <v>0</v>
      </c>
      <c r="AV20" s="49"/>
      <c r="AW20" s="49">
        <f>'Lead PI'!AU20+'UW Co-I 1'!AU20+'UW Co-I 2'!AU20+'UW Co-I 3'!AU20+'UW Co-I 4'!AU20+'UW Co-I 5'!AU20+'UW Co-I 6'!AU20+'External Subs'!AU20</f>
        <v>0</v>
      </c>
      <c r="AX20" s="12">
        <f t="shared" si="29"/>
        <v>0</v>
      </c>
      <c r="AY20" s="98">
        <f t="shared" si="63"/>
        <v>0</v>
      </c>
    </row>
    <row r="21" spans="1:51" s="4" customFormat="1" outlineLevel="1" x14ac:dyDescent="0.2">
      <c r="A21" s="4" t="s">
        <v>32</v>
      </c>
      <c r="B21" s="88"/>
      <c r="C21" s="92">
        <f>'Lead PI'!C21+'UW Co-I 1'!C21+'UW Co-I 2'!C21+'UW Co-I 3'!C21+'UW Co-I 4'!C21+'UW Co-I 5'!C21+'UW Co-I 6'!C21+'External Subs'!C21</f>
        <v>0</v>
      </c>
      <c r="D21" s="93">
        <f>'Lead PI'!D21+'UW Co-I 1'!D21+'UW Co-I 2'!D21+'UW Co-I 3'!D21+'UW Co-I 4'!D21+'UW Co-I 5'!D21+'UW Co-I 6'!D21+'External Subs'!D21</f>
        <v>0</v>
      </c>
      <c r="E21" s="94">
        <f>'Lead PI'!E21+'UW Co-I 1'!E21+'UW Co-I 2'!E21+'UW Co-I 3'!E21+'UW Co-I 4'!E21+'UW Co-I 5'!E21+'UW Co-I 6'!E21+'External Subs'!E21</f>
        <v>0</v>
      </c>
      <c r="F21" s="94">
        <f>'Lead PI'!F21+'UW Co-I 1'!F21+'UW Co-I 2'!F21+'UW Co-I 3'!F21+'UW Co-I 4'!F21+'UW Co-I 5'!F21+'UW Co-I 6'!F21+'External Subs'!F21</f>
        <v>0</v>
      </c>
      <c r="G21" s="94">
        <f>'Lead PI'!G21+'UW Co-I 1'!G21+'UW Co-I 2'!G21+'UW Co-I 3'!G21+'UW Co-I 4'!G21+'UW Co-I 5'!G21+'UW Co-I 6'!G21+'External Subs'!G21</f>
        <v>0</v>
      </c>
      <c r="H21" s="94">
        <f>'Lead PI'!H21+'UW Co-I 1'!H21+'UW Co-I 2'!H21+'UW Co-I 3'!H21+'UW Co-I 4'!H21+'UW Co-I 5'!H21+'UW Co-I 6'!H21+'External Subs'!H21</f>
        <v>0</v>
      </c>
      <c r="I21" s="94">
        <f>'Lead PI'!I21+'UW Co-I 1'!I21+'UW Co-I 2'!I21+'UW Co-I 3'!I21+'UW Co-I 4'!I21+'UW Co-I 5'!I21+'UW Co-I 6'!I21+'External Subs'!I21</f>
        <v>0</v>
      </c>
      <c r="J21" s="2"/>
      <c r="K21" s="38">
        <f t="shared" si="71"/>
        <v>0</v>
      </c>
      <c r="L21" s="62">
        <f t="shared" si="40"/>
        <v>0</v>
      </c>
      <c r="M21" s="63">
        <f>E21*173.333333*$C$21</f>
        <v>0</v>
      </c>
      <c r="N21" s="39">
        <f t="shared" ref="N21:N35" si="84">ROUND((K21/12*$E21*$C21),0)</f>
        <v>0</v>
      </c>
      <c r="O21" s="39">
        <f>ROUND(N21*$A$40,0)</f>
        <v>0</v>
      </c>
      <c r="P21" s="40">
        <f t="shared" si="41"/>
        <v>0</v>
      </c>
      <c r="Q21" s="41"/>
      <c r="R21" s="39">
        <f t="shared" si="42"/>
        <v>0</v>
      </c>
      <c r="S21" s="62">
        <f t="shared" si="43"/>
        <v>0</v>
      </c>
      <c r="T21" s="63">
        <f>F21*173.333333*$C$21</f>
        <v>0</v>
      </c>
      <c r="U21" s="39">
        <f t="shared" ref="U21:U35" si="85">ROUND((R21/12*$F21*$C21),0)</f>
        <v>0</v>
      </c>
      <c r="V21" s="39">
        <f>ROUND(U21*$A$40,0)</f>
        <v>0</v>
      </c>
      <c r="W21" s="40">
        <f t="shared" si="44"/>
        <v>0</v>
      </c>
      <c r="X21" s="41"/>
      <c r="Y21" s="39">
        <f t="shared" si="45"/>
        <v>0</v>
      </c>
      <c r="Z21" s="62">
        <f t="shared" si="46"/>
        <v>0</v>
      </c>
      <c r="AA21" s="63">
        <f>G21*173.333333*$C$21</f>
        <v>0</v>
      </c>
      <c r="AB21" s="39">
        <f t="shared" ref="AB21:AB35" si="86">ROUND((Y21/12*$G21*$C21),0)</f>
        <v>0</v>
      </c>
      <c r="AC21" s="39">
        <f>ROUND(AB21*$A$40,0)</f>
        <v>0</v>
      </c>
      <c r="AD21" s="40">
        <f t="shared" si="47"/>
        <v>0</v>
      </c>
      <c r="AE21" s="41"/>
      <c r="AF21" s="39">
        <f t="shared" si="48"/>
        <v>0</v>
      </c>
      <c r="AG21" s="62">
        <f t="shared" si="49"/>
        <v>0</v>
      </c>
      <c r="AH21" s="63">
        <f>H21*173.333333*$C$21</f>
        <v>0</v>
      </c>
      <c r="AI21" s="39">
        <f t="shared" ref="AI21:AI35" si="87">ROUND((AF21/12*$H21*$C21),0)</f>
        <v>0</v>
      </c>
      <c r="AJ21" s="39">
        <f>ROUND(AI21*$A$40,0)</f>
        <v>0</v>
      </c>
      <c r="AK21" s="40">
        <f t="shared" si="50"/>
        <v>0</v>
      </c>
      <c r="AL21" s="41"/>
      <c r="AM21" s="39">
        <f t="shared" si="51"/>
        <v>0</v>
      </c>
      <c r="AN21" s="62">
        <f t="shared" si="52"/>
        <v>0</v>
      </c>
      <c r="AO21" s="63">
        <f>I21*173.333333*$C$21</f>
        <v>0</v>
      </c>
      <c r="AP21" s="39">
        <f t="shared" ref="AP21:AP35" si="88">ROUND((AM21/12*$I21*$C21),0)</f>
        <v>0</v>
      </c>
      <c r="AQ21" s="39">
        <f>ROUND(AP21*$A$40,0)</f>
        <v>0</v>
      </c>
      <c r="AR21" s="40">
        <f t="shared" si="53"/>
        <v>0</v>
      </c>
      <c r="AS21" s="41"/>
      <c r="AT21" s="68">
        <f t="shared" si="54"/>
        <v>0</v>
      </c>
      <c r="AU21" s="43">
        <f t="shared" si="55"/>
        <v>0</v>
      </c>
      <c r="AV21" s="49"/>
      <c r="AW21" s="49">
        <f>'Lead PI'!AU21+'UW Co-I 1'!AU21+'UW Co-I 2'!AU21+'UW Co-I 3'!AU21+'UW Co-I 4'!AU21+'UW Co-I 5'!AU21+'UW Co-I 6'!AU21+'External Subs'!AU21</f>
        <v>0</v>
      </c>
      <c r="AX21" s="12">
        <f t="shared" si="29"/>
        <v>0</v>
      </c>
      <c r="AY21" s="98">
        <f t="shared" si="63"/>
        <v>0</v>
      </c>
    </row>
    <row r="22" spans="1:51" s="4" customFormat="1" outlineLevel="1" x14ac:dyDescent="0.2">
      <c r="A22" s="4" t="s">
        <v>32</v>
      </c>
      <c r="B22" s="88"/>
      <c r="C22" s="92">
        <f>'Lead PI'!C22+'UW Co-I 1'!C22+'UW Co-I 2'!C22+'UW Co-I 3'!C22+'UW Co-I 4'!C22+'UW Co-I 5'!C22+'UW Co-I 6'!C22+'External Subs'!C22</f>
        <v>0</v>
      </c>
      <c r="D22" s="93">
        <f>'Lead PI'!D22+'UW Co-I 1'!D22+'UW Co-I 2'!D22+'UW Co-I 3'!D22+'UW Co-I 4'!D22+'UW Co-I 5'!D22+'UW Co-I 6'!D22+'External Subs'!D22</f>
        <v>0</v>
      </c>
      <c r="E22" s="94">
        <f>'Lead PI'!E22+'UW Co-I 1'!E22+'UW Co-I 2'!E22+'UW Co-I 3'!E22+'UW Co-I 4'!E22+'UW Co-I 5'!E22+'UW Co-I 6'!E22+'External Subs'!E22</f>
        <v>0</v>
      </c>
      <c r="F22" s="94">
        <f>'Lead PI'!F22+'UW Co-I 1'!F22+'UW Co-I 2'!F22+'UW Co-I 3'!F22+'UW Co-I 4'!F22+'UW Co-I 5'!F22+'UW Co-I 6'!F22+'External Subs'!F22</f>
        <v>0</v>
      </c>
      <c r="G22" s="94">
        <f>'Lead PI'!G22+'UW Co-I 1'!G22+'UW Co-I 2'!G22+'UW Co-I 3'!G22+'UW Co-I 4'!G22+'UW Co-I 5'!G22+'UW Co-I 6'!G22+'External Subs'!G22</f>
        <v>0</v>
      </c>
      <c r="H22" s="94">
        <f>'Lead PI'!H22+'UW Co-I 1'!H22+'UW Co-I 2'!H22+'UW Co-I 3'!H22+'UW Co-I 4'!H22+'UW Co-I 5'!H22+'UW Co-I 6'!H22+'External Subs'!H22</f>
        <v>0</v>
      </c>
      <c r="I22" s="94">
        <f>'Lead PI'!I22+'UW Co-I 1'!I22+'UW Co-I 2'!I22+'UW Co-I 3'!I22+'UW Co-I 4'!I22+'UW Co-I 5'!I22+'UW Co-I 6'!I22+'External Subs'!I22</f>
        <v>0</v>
      </c>
      <c r="J22" s="2"/>
      <c r="K22" s="38">
        <f t="shared" si="71"/>
        <v>0</v>
      </c>
      <c r="L22" s="62">
        <f t="shared" si="40"/>
        <v>0</v>
      </c>
      <c r="M22" s="63">
        <f>E22*173.333333*$C$22</f>
        <v>0</v>
      </c>
      <c r="N22" s="39">
        <f t="shared" ref="N22:N23" si="89">ROUND((K22/12*$E22*$C22),0)</f>
        <v>0</v>
      </c>
      <c r="O22" s="39">
        <f>ROUND(N22*$A$40,0)</f>
        <v>0</v>
      </c>
      <c r="P22" s="40">
        <f t="shared" ref="P22:P23" si="90">O22+N22</f>
        <v>0</v>
      </c>
      <c r="Q22" s="41"/>
      <c r="R22" s="39">
        <f t="shared" si="42"/>
        <v>0</v>
      </c>
      <c r="S22" s="62">
        <f t="shared" si="43"/>
        <v>0</v>
      </c>
      <c r="T22" s="63">
        <f>F22*173.333333*$C$22</f>
        <v>0</v>
      </c>
      <c r="U22" s="39">
        <f t="shared" ref="U22:U23" si="91">ROUND((R22/12*$F22*$C22),0)</f>
        <v>0</v>
      </c>
      <c r="V22" s="39">
        <f>ROUND(U22*$A$40,0)</f>
        <v>0</v>
      </c>
      <c r="W22" s="40">
        <f t="shared" ref="W22:W23" si="92">V22+U22</f>
        <v>0</v>
      </c>
      <c r="X22" s="41"/>
      <c r="Y22" s="39">
        <f t="shared" si="45"/>
        <v>0</v>
      </c>
      <c r="Z22" s="62">
        <f t="shared" si="46"/>
        <v>0</v>
      </c>
      <c r="AA22" s="63">
        <f>G22*173.333333*$C$22</f>
        <v>0</v>
      </c>
      <c r="AB22" s="39">
        <f t="shared" ref="AB22:AB23" si="93">ROUND((Y22/12*$G22*$C22),0)</f>
        <v>0</v>
      </c>
      <c r="AC22" s="39">
        <f>ROUND(AB22*$A$40,0)</f>
        <v>0</v>
      </c>
      <c r="AD22" s="40">
        <f t="shared" ref="AD22:AD23" si="94">AC22+AB22</f>
        <v>0</v>
      </c>
      <c r="AE22" s="41"/>
      <c r="AF22" s="39">
        <f t="shared" si="48"/>
        <v>0</v>
      </c>
      <c r="AG22" s="62">
        <f t="shared" si="49"/>
        <v>0</v>
      </c>
      <c r="AH22" s="63">
        <f>H22*173.333333*$C$22</f>
        <v>0</v>
      </c>
      <c r="AI22" s="39">
        <f t="shared" ref="AI22:AI23" si="95">ROUND((AF22/12*$H22*$C22),0)</f>
        <v>0</v>
      </c>
      <c r="AJ22" s="39">
        <f>ROUND(AI22*$A$40,0)</f>
        <v>0</v>
      </c>
      <c r="AK22" s="40">
        <f t="shared" ref="AK22:AK23" si="96">AJ22+AI22</f>
        <v>0</v>
      </c>
      <c r="AL22" s="41"/>
      <c r="AM22" s="39">
        <f t="shared" si="51"/>
        <v>0</v>
      </c>
      <c r="AN22" s="62">
        <f t="shared" si="52"/>
        <v>0</v>
      </c>
      <c r="AO22" s="63">
        <f>I22*173.333333*$C$22</f>
        <v>0</v>
      </c>
      <c r="AP22" s="39">
        <f t="shared" ref="AP22:AP23" si="97">ROUND((AM22/12*$I22*$C22),0)</f>
        <v>0</v>
      </c>
      <c r="AQ22" s="39">
        <f>ROUND(AP22*$A$40,0)</f>
        <v>0</v>
      </c>
      <c r="AR22" s="40">
        <f t="shared" ref="AR22:AR23" si="98">AQ22+AP22</f>
        <v>0</v>
      </c>
      <c r="AS22" s="41"/>
      <c r="AT22" s="68">
        <f t="shared" si="54"/>
        <v>0</v>
      </c>
      <c r="AU22" s="43">
        <f t="shared" si="55"/>
        <v>0</v>
      </c>
      <c r="AV22" s="49"/>
      <c r="AW22" s="49">
        <f>'Lead PI'!AU22+'UW Co-I 1'!AU22+'UW Co-I 2'!AU22+'UW Co-I 3'!AU22+'UW Co-I 4'!AU22+'UW Co-I 5'!AU22+'UW Co-I 6'!AU22+'External Subs'!AU22</f>
        <v>0</v>
      </c>
      <c r="AX22" s="12">
        <f t="shared" si="29"/>
        <v>0</v>
      </c>
      <c r="AY22" s="98">
        <f t="shared" si="63"/>
        <v>0</v>
      </c>
    </row>
    <row r="23" spans="1:51" s="4" customFormat="1" outlineLevel="1" x14ac:dyDescent="0.2">
      <c r="A23" s="4" t="s">
        <v>32</v>
      </c>
      <c r="B23" s="88"/>
      <c r="C23" s="92">
        <f>'Lead PI'!C23+'UW Co-I 1'!C23+'UW Co-I 2'!C23+'UW Co-I 3'!C23+'UW Co-I 4'!C23+'UW Co-I 5'!C23+'UW Co-I 6'!C23+'External Subs'!C23</f>
        <v>0</v>
      </c>
      <c r="D23" s="93">
        <f>'Lead PI'!D23+'UW Co-I 1'!D23+'UW Co-I 2'!D23+'UW Co-I 3'!D23+'UW Co-I 4'!D23+'UW Co-I 5'!D23+'UW Co-I 6'!D23+'External Subs'!D23</f>
        <v>0</v>
      </c>
      <c r="E23" s="94">
        <f>'Lead PI'!E23+'UW Co-I 1'!E23+'UW Co-I 2'!E23+'UW Co-I 3'!E23+'UW Co-I 4'!E23+'UW Co-I 5'!E23+'UW Co-I 6'!E23+'External Subs'!E23</f>
        <v>0</v>
      </c>
      <c r="F23" s="94">
        <f>'Lead PI'!F23+'UW Co-I 1'!F23+'UW Co-I 2'!F23+'UW Co-I 3'!F23+'UW Co-I 4'!F23+'UW Co-I 5'!F23+'UW Co-I 6'!F23+'External Subs'!F23</f>
        <v>0</v>
      </c>
      <c r="G23" s="94">
        <f>'Lead PI'!G23+'UW Co-I 1'!G23+'UW Co-I 2'!G23+'UW Co-I 3'!G23+'UW Co-I 4'!G23+'UW Co-I 5'!G23+'UW Co-I 6'!G23+'External Subs'!G23</f>
        <v>0</v>
      </c>
      <c r="H23" s="94">
        <f>'Lead PI'!H23+'UW Co-I 1'!H23+'UW Co-I 2'!H23+'UW Co-I 3'!H23+'UW Co-I 4'!H23+'UW Co-I 5'!H23+'UW Co-I 6'!H23+'External Subs'!H23</f>
        <v>0</v>
      </c>
      <c r="I23" s="94">
        <f>'Lead PI'!I23+'UW Co-I 1'!I23+'UW Co-I 2'!I23+'UW Co-I 3'!I23+'UW Co-I 4'!I23+'UW Co-I 5'!I23+'UW Co-I 6'!I23+'External Subs'!I23</f>
        <v>0</v>
      </c>
      <c r="J23" s="2"/>
      <c r="K23" s="38">
        <f t="shared" si="71"/>
        <v>0</v>
      </c>
      <c r="L23" s="62">
        <f t="shared" si="40"/>
        <v>0</v>
      </c>
      <c r="M23" s="63">
        <f>E23*173.333333*$C$21</f>
        <v>0</v>
      </c>
      <c r="N23" s="39">
        <f t="shared" si="89"/>
        <v>0</v>
      </c>
      <c r="O23" s="39">
        <f>ROUND(N23*$A$40,0)</f>
        <v>0</v>
      </c>
      <c r="P23" s="40">
        <f t="shared" si="90"/>
        <v>0</v>
      </c>
      <c r="Q23" s="41"/>
      <c r="R23" s="39">
        <f t="shared" si="42"/>
        <v>0</v>
      </c>
      <c r="S23" s="62">
        <f t="shared" si="43"/>
        <v>0</v>
      </c>
      <c r="T23" s="63">
        <f>F23*173.333333*$C$21</f>
        <v>0</v>
      </c>
      <c r="U23" s="39">
        <f t="shared" si="91"/>
        <v>0</v>
      </c>
      <c r="V23" s="39">
        <f>ROUND(U23*$A$40,0)</f>
        <v>0</v>
      </c>
      <c r="W23" s="40">
        <f t="shared" si="92"/>
        <v>0</v>
      </c>
      <c r="X23" s="41"/>
      <c r="Y23" s="39">
        <f t="shared" si="45"/>
        <v>0</v>
      </c>
      <c r="Z23" s="62">
        <f t="shared" si="46"/>
        <v>0</v>
      </c>
      <c r="AA23" s="63">
        <f>G23*173.333333*$C$21</f>
        <v>0</v>
      </c>
      <c r="AB23" s="39">
        <f t="shared" si="93"/>
        <v>0</v>
      </c>
      <c r="AC23" s="39">
        <f>ROUND(AB23*$A$40,0)</f>
        <v>0</v>
      </c>
      <c r="AD23" s="40">
        <f t="shared" si="94"/>
        <v>0</v>
      </c>
      <c r="AE23" s="41"/>
      <c r="AF23" s="39">
        <f t="shared" si="48"/>
        <v>0</v>
      </c>
      <c r="AG23" s="62">
        <f t="shared" si="49"/>
        <v>0</v>
      </c>
      <c r="AH23" s="63">
        <f>H23*173.333333*$C$21</f>
        <v>0</v>
      </c>
      <c r="AI23" s="39">
        <f t="shared" si="95"/>
        <v>0</v>
      </c>
      <c r="AJ23" s="39">
        <f>ROUND(AI23*$A$40,0)</f>
        <v>0</v>
      </c>
      <c r="AK23" s="40">
        <f t="shared" si="96"/>
        <v>0</v>
      </c>
      <c r="AL23" s="41"/>
      <c r="AM23" s="39">
        <f t="shared" si="51"/>
        <v>0</v>
      </c>
      <c r="AN23" s="62">
        <f t="shared" si="52"/>
        <v>0</v>
      </c>
      <c r="AO23" s="63">
        <f>I23*173.333333*$C$21</f>
        <v>0</v>
      </c>
      <c r="AP23" s="39">
        <f t="shared" si="97"/>
        <v>0</v>
      </c>
      <c r="AQ23" s="39">
        <f>ROUND(AP23*$A$40,0)</f>
        <v>0</v>
      </c>
      <c r="AR23" s="40">
        <f t="shared" si="98"/>
        <v>0</v>
      </c>
      <c r="AS23" s="41"/>
      <c r="AT23" s="68">
        <f t="shared" ref="AT23:AT24" si="99">N23+U23+AB23+AI23+AP23</f>
        <v>0</v>
      </c>
      <c r="AU23" s="43">
        <f t="shared" ref="AU23:AU24" si="100">AR23+AK23+AD23+W23+P23</f>
        <v>0</v>
      </c>
      <c r="AV23" s="49"/>
      <c r="AW23" s="49">
        <f>'Lead PI'!AU23+'UW Co-I 1'!AU23+'UW Co-I 2'!AU23+'UW Co-I 3'!AU23+'UW Co-I 4'!AU23+'UW Co-I 5'!AU23+'UW Co-I 6'!AU23+'External Subs'!AU23</f>
        <v>0</v>
      </c>
      <c r="AX23" s="12">
        <f t="shared" si="29"/>
        <v>0</v>
      </c>
      <c r="AY23" s="98">
        <f t="shared" si="63"/>
        <v>0</v>
      </c>
    </row>
    <row r="24" spans="1:51" s="4" customFormat="1" outlineLevel="1" x14ac:dyDescent="0.2">
      <c r="A24" s="4" t="s">
        <v>32</v>
      </c>
      <c r="B24" s="88"/>
      <c r="C24" s="92">
        <f>'Lead PI'!C24+'UW Co-I 1'!C24+'UW Co-I 2'!C24+'UW Co-I 3'!C24+'UW Co-I 4'!C24+'UW Co-I 5'!C24+'UW Co-I 6'!C24+'External Subs'!C24</f>
        <v>0</v>
      </c>
      <c r="D24" s="93">
        <f>'Lead PI'!D24+'UW Co-I 1'!D24+'UW Co-I 2'!D24+'UW Co-I 3'!D24+'UW Co-I 4'!D24+'UW Co-I 5'!D24+'UW Co-I 6'!D24+'External Subs'!D24</f>
        <v>0</v>
      </c>
      <c r="E24" s="94">
        <f>'Lead PI'!E24+'UW Co-I 1'!E24+'UW Co-I 2'!E24+'UW Co-I 3'!E24+'UW Co-I 4'!E24+'UW Co-I 5'!E24+'UW Co-I 6'!E24+'External Subs'!E24</f>
        <v>0</v>
      </c>
      <c r="F24" s="94">
        <f>'Lead PI'!F24+'UW Co-I 1'!F24+'UW Co-I 2'!F24+'UW Co-I 3'!F24+'UW Co-I 4'!F24+'UW Co-I 5'!F24+'UW Co-I 6'!F24+'External Subs'!F24</f>
        <v>0</v>
      </c>
      <c r="G24" s="94">
        <f>'Lead PI'!G24+'UW Co-I 1'!G24+'UW Co-I 2'!G24+'UW Co-I 3'!G24+'UW Co-I 4'!G24+'UW Co-I 5'!G24+'UW Co-I 6'!G24+'External Subs'!G24</f>
        <v>0</v>
      </c>
      <c r="H24" s="94">
        <f>'Lead PI'!H24+'UW Co-I 1'!H24+'UW Co-I 2'!H24+'UW Co-I 3'!H24+'UW Co-I 4'!H24+'UW Co-I 5'!H24+'UW Co-I 6'!H24+'External Subs'!H24</f>
        <v>0</v>
      </c>
      <c r="I24" s="94">
        <f>'Lead PI'!I24+'UW Co-I 1'!I24+'UW Co-I 2'!I24+'UW Co-I 3'!I24+'UW Co-I 4'!I24+'UW Co-I 5'!I24+'UW Co-I 6'!I24+'External Subs'!I24</f>
        <v>0</v>
      </c>
      <c r="J24" s="2"/>
      <c r="K24" s="38">
        <f t="shared" si="71"/>
        <v>0</v>
      </c>
      <c r="L24" s="62">
        <f t="shared" si="40"/>
        <v>0</v>
      </c>
      <c r="M24" s="63">
        <f>E24*173.333333*$C$22</f>
        <v>0</v>
      </c>
      <c r="N24" s="39">
        <f t="shared" ref="N24" si="101">ROUND((K24/12*$E24*$C24),0)</f>
        <v>0</v>
      </c>
      <c r="O24" s="39">
        <f>ROUND(N24*$A$40,0)</f>
        <v>0</v>
      </c>
      <c r="P24" s="40">
        <f t="shared" ref="P24" si="102">O24+N24</f>
        <v>0</v>
      </c>
      <c r="Q24" s="41"/>
      <c r="R24" s="39">
        <f t="shared" si="42"/>
        <v>0</v>
      </c>
      <c r="S24" s="62">
        <f t="shared" si="43"/>
        <v>0</v>
      </c>
      <c r="T24" s="63">
        <f>F24*173.333333*$C$22</f>
        <v>0</v>
      </c>
      <c r="U24" s="39">
        <f t="shared" ref="U24" si="103">ROUND((R24/12*$F24*$C24),0)</f>
        <v>0</v>
      </c>
      <c r="V24" s="39">
        <f>ROUND(U24*$A$40,0)</f>
        <v>0</v>
      </c>
      <c r="W24" s="40">
        <f t="shared" ref="W24" si="104">V24+U24</f>
        <v>0</v>
      </c>
      <c r="X24" s="41"/>
      <c r="Y24" s="39">
        <f t="shared" si="45"/>
        <v>0</v>
      </c>
      <c r="Z24" s="62">
        <f t="shared" si="46"/>
        <v>0</v>
      </c>
      <c r="AA24" s="63">
        <f>G24*173.333333*$C$22</f>
        <v>0</v>
      </c>
      <c r="AB24" s="39">
        <f t="shared" ref="AB24" si="105">ROUND((Y24/12*$G24*$C24),0)</f>
        <v>0</v>
      </c>
      <c r="AC24" s="39">
        <f>ROUND(AB24*$A$40,0)</f>
        <v>0</v>
      </c>
      <c r="AD24" s="40">
        <f t="shared" ref="AD24" si="106">AC24+AB24</f>
        <v>0</v>
      </c>
      <c r="AE24" s="41"/>
      <c r="AF24" s="39">
        <f t="shared" si="48"/>
        <v>0</v>
      </c>
      <c r="AG24" s="62">
        <f t="shared" si="49"/>
        <v>0</v>
      </c>
      <c r="AH24" s="63">
        <f>H24*173.333333*$C$22</f>
        <v>0</v>
      </c>
      <c r="AI24" s="39">
        <f t="shared" ref="AI24" si="107">ROUND((AF24/12*$H24*$C24),0)</f>
        <v>0</v>
      </c>
      <c r="AJ24" s="39">
        <f>ROUND(AI24*$A$40,0)</f>
        <v>0</v>
      </c>
      <c r="AK24" s="40">
        <f t="shared" ref="AK24" si="108">AJ24+AI24</f>
        <v>0</v>
      </c>
      <c r="AL24" s="41"/>
      <c r="AM24" s="39">
        <f t="shared" si="51"/>
        <v>0</v>
      </c>
      <c r="AN24" s="62">
        <f t="shared" si="52"/>
        <v>0</v>
      </c>
      <c r="AO24" s="63">
        <f>I24*173.333333*$C$22</f>
        <v>0</v>
      </c>
      <c r="AP24" s="39">
        <f t="shared" ref="AP24" si="109">ROUND((AM24/12*$I24*$C24),0)</f>
        <v>0</v>
      </c>
      <c r="AQ24" s="39">
        <f>ROUND(AP24*$A$40,0)</f>
        <v>0</v>
      </c>
      <c r="AR24" s="40">
        <f t="shared" ref="AR24" si="110">AQ24+AP24</f>
        <v>0</v>
      </c>
      <c r="AS24" s="41"/>
      <c r="AT24" s="68">
        <f t="shared" si="99"/>
        <v>0</v>
      </c>
      <c r="AU24" s="43">
        <f t="shared" si="100"/>
        <v>0</v>
      </c>
      <c r="AV24" s="49"/>
      <c r="AW24" s="49">
        <f>'Lead PI'!AU24+'UW Co-I 1'!AU24+'UW Co-I 2'!AU24+'UW Co-I 3'!AU24+'UW Co-I 4'!AU24+'UW Co-I 5'!AU24+'UW Co-I 6'!AU24+'External Subs'!AU24</f>
        <v>0</v>
      </c>
      <c r="AX24" s="12">
        <f t="shared" si="29"/>
        <v>0</v>
      </c>
      <c r="AY24" s="98">
        <f t="shared" si="63"/>
        <v>0</v>
      </c>
    </row>
    <row r="25" spans="1:51" s="4" customFormat="1" outlineLevel="1" x14ac:dyDescent="0.2">
      <c r="A25" s="61" t="s">
        <v>58</v>
      </c>
      <c r="B25" s="88" t="s">
        <v>98</v>
      </c>
      <c r="C25" s="92">
        <f>'Lead PI'!C25+'UW Co-I 1'!C25+'UW Co-I 2'!C25+'UW Co-I 3'!C25+'UW Co-I 4'!C25+'UW Co-I 5'!C25+'UW Co-I 6'!C25+'External Subs'!C25</f>
        <v>0</v>
      </c>
      <c r="D25" s="91">
        <f>IFERROR(VLOOKUP(B25,Totals!$B$98:$C$111,2,0),0)</f>
        <v>32000</v>
      </c>
      <c r="E25" s="94">
        <f>'Lead PI'!E25+'UW Co-I 1'!E25+'UW Co-I 2'!E25+'UW Co-I 3'!E25+'UW Co-I 4'!E25+'UW Co-I 5'!E25+'UW Co-I 6'!E25+'External Subs'!E25</f>
        <v>0</v>
      </c>
      <c r="F25" s="94">
        <f>'Lead PI'!F25+'UW Co-I 1'!F25+'UW Co-I 2'!F25+'UW Co-I 3'!F25+'UW Co-I 4'!F25+'UW Co-I 5'!F25+'UW Co-I 6'!F25+'External Subs'!F25</f>
        <v>0</v>
      </c>
      <c r="G25" s="94">
        <f>'Lead PI'!G25+'UW Co-I 1'!G25+'UW Co-I 2'!G25+'UW Co-I 3'!G25+'UW Co-I 4'!G25+'UW Co-I 5'!G25+'UW Co-I 6'!G25+'External Subs'!G25</f>
        <v>0</v>
      </c>
      <c r="H25" s="94">
        <f>'Lead PI'!H25+'UW Co-I 1'!H25+'UW Co-I 2'!H25+'UW Co-I 3'!H25+'UW Co-I 4'!H25+'UW Co-I 5'!H25+'UW Co-I 6'!H25+'External Subs'!H25</f>
        <v>0</v>
      </c>
      <c r="I25" s="94">
        <f>'Lead PI'!I25+'UW Co-I 1'!I25+'UW Co-I 2'!I25+'UW Co-I 3'!I25+'UW Co-I 4'!I25+'UW Co-I 5'!I25+'UW Co-I 6'!I25+'External Subs'!I25</f>
        <v>0</v>
      </c>
      <c r="J25" s="2"/>
      <c r="K25" s="38">
        <f t="shared" si="71"/>
        <v>32000</v>
      </c>
      <c r="L25" s="62">
        <f t="shared" ref="L25:L30" si="111">K25/12/86.6666666</f>
        <v>30.769230792899407</v>
      </c>
      <c r="M25" s="63">
        <f>E25*86.6666666*$C$25</f>
        <v>0</v>
      </c>
      <c r="N25" s="39">
        <f>ROUND((K25/12*$E25),0)</f>
        <v>0</v>
      </c>
      <c r="O25" s="39">
        <f t="shared" ref="O25:O32" si="112">ROUND(N25*$A$42,0)</f>
        <v>0</v>
      </c>
      <c r="P25" s="40">
        <f t="shared" ref="P25" si="113">O25+N25</f>
        <v>0</v>
      </c>
      <c r="Q25" s="41"/>
      <c r="R25" s="39">
        <f t="shared" si="42"/>
        <v>33280</v>
      </c>
      <c r="S25" s="62">
        <f t="shared" ref="S25:S30" si="114">R25/12/86.6666666</f>
        <v>32.000000024615389</v>
      </c>
      <c r="T25" s="63">
        <f>F25*86.6666666*$C$25</f>
        <v>0</v>
      </c>
      <c r="U25" s="39">
        <f>ROUND((R25/12*$F25),0)</f>
        <v>0</v>
      </c>
      <c r="V25" s="42">
        <f t="shared" ref="V25:V32" si="115">ROUND(U25*$A$42,0)</f>
        <v>0</v>
      </c>
      <c r="W25" s="40">
        <f t="shared" ref="W25" si="116">V25+U25</f>
        <v>0</v>
      </c>
      <c r="X25" s="41"/>
      <c r="Y25" s="39">
        <f t="shared" si="45"/>
        <v>34611</v>
      </c>
      <c r="Z25" s="62">
        <f t="shared" ref="Z25:Z30" si="117">Y25/12/86.6666666</f>
        <v>33.279807717907545</v>
      </c>
      <c r="AA25" s="63">
        <f>G25*86.6666666*$C$25</f>
        <v>0</v>
      </c>
      <c r="AB25" s="39">
        <f>ROUND((Y25/12*$G25),0)</f>
        <v>0</v>
      </c>
      <c r="AC25" s="39">
        <f t="shared" ref="AC25:AC32" si="118">ROUND(AB25*$A$42,0)</f>
        <v>0</v>
      </c>
      <c r="AD25" s="40">
        <f t="shared" ref="AD25" si="119">AC25+AB25</f>
        <v>0</v>
      </c>
      <c r="AE25" s="41"/>
      <c r="AF25" s="39">
        <f t="shared" si="48"/>
        <v>35995</v>
      </c>
      <c r="AG25" s="62">
        <f t="shared" ref="AG25:AG30" si="120">AF25/12/86.6666666</f>
        <v>34.610576949700445</v>
      </c>
      <c r="AH25" s="63">
        <f>H25*86.6666666*$C$25</f>
        <v>0</v>
      </c>
      <c r="AI25" s="39">
        <f>ROUND((AF25/12*$H25),0)</f>
        <v>0</v>
      </c>
      <c r="AJ25" s="39">
        <f t="shared" ref="AJ25:AJ32" si="121">ROUND(AI25*$A$42,0)</f>
        <v>0</v>
      </c>
      <c r="AK25" s="40">
        <f t="shared" ref="AK25" si="122">AJ25+AI25</f>
        <v>0</v>
      </c>
      <c r="AL25" s="41"/>
      <c r="AM25" s="39">
        <f t="shared" si="51"/>
        <v>37435</v>
      </c>
      <c r="AN25" s="62">
        <f t="shared" ref="AN25:AN30" si="123">AM25/12/86.6666666</f>
        <v>35.995192335380921</v>
      </c>
      <c r="AO25" s="63">
        <f>I25*86.6666666*$C$25</f>
        <v>0</v>
      </c>
      <c r="AP25" s="39">
        <f>ROUND((AM25/12*$I25),0)</f>
        <v>0</v>
      </c>
      <c r="AQ25" s="39">
        <f t="shared" ref="AQ25:AQ32" si="124">ROUND(AP25*$A$42,0)</f>
        <v>0</v>
      </c>
      <c r="AR25" s="40">
        <f t="shared" ref="AR25" si="125">AQ25+AP25</f>
        <v>0</v>
      </c>
      <c r="AS25" s="41"/>
      <c r="AT25" s="68">
        <f t="shared" si="54"/>
        <v>0</v>
      </c>
      <c r="AU25" s="43">
        <f t="shared" si="55"/>
        <v>0</v>
      </c>
      <c r="AV25" s="49"/>
      <c r="AW25" s="49">
        <f>'Lead PI'!AU25+'UW Co-I 1'!AU25+'UW Co-I 2'!AU25+'UW Co-I 3'!AU25+'UW Co-I 4'!AU25+'UW Co-I 5'!AU25+'UW Co-I 6'!AU25+'External Subs'!AU25</f>
        <v>0</v>
      </c>
      <c r="AX25" s="12">
        <f t="shared" si="29"/>
        <v>0</v>
      </c>
      <c r="AY25" s="98">
        <f>SUM(M25+T25+AA25+AH25+AO25)</f>
        <v>0</v>
      </c>
    </row>
    <row r="26" spans="1:51" s="4" customFormat="1" outlineLevel="1" x14ac:dyDescent="0.2">
      <c r="A26" s="61" t="s">
        <v>58</v>
      </c>
      <c r="B26" s="88"/>
      <c r="C26" s="92">
        <f>'Lead PI'!C26+'UW Co-I 1'!C26+'UW Co-I 2'!C26+'UW Co-I 3'!C26+'UW Co-I 4'!C26+'UW Co-I 5'!C26+'UW Co-I 6'!C26+'External Subs'!C26</f>
        <v>0</v>
      </c>
      <c r="D26" s="91">
        <f>IFERROR(VLOOKUP(B26,Totals!$B$98:$C$111,2,0),0)</f>
        <v>0</v>
      </c>
      <c r="E26" s="94">
        <f>'Lead PI'!E26+'UW Co-I 1'!E26+'UW Co-I 2'!E26+'UW Co-I 3'!E26+'UW Co-I 4'!E26+'UW Co-I 5'!E26+'UW Co-I 6'!E26+'External Subs'!E26</f>
        <v>0</v>
      </c>
      <c r="F26" s="94">
        <f>'Lead PI'!F26+'UW Co-I 1'!F26+'UW Co-I 2'!F26+'UW Co-I 3'!F26+'UW Co-I 4'!F26+'UW Co-I 5'!F26+'UW Co-I 6'!F26+'External Subs'!F26</f>
        <v>0</v>
      </c>
      <c r="G26" s="94">
        <f>'Lead PI'!G26+'UW Co-I 1'!G26+'UW Co-I 2'!G26+'UW Co-I 3'!G26+'UW Co-I 4'!G26+'UW Co-I 5'!G26+'UW Co-I 6'!G26+'External Subs'!G26</f>
        <v>0</v>
      </c>
      <c r="H26" s="94">
        <f>'Lead PI'!H26+'UW Co-I 1'!H26+'UW Co-I 2'!H26+'UW Co-I 3'!H26+'UW Co-I 4'!H26+'UW Co-I 5'!H26+'UW Co-I 6'!H26+'External Subs'!H26</f>
        <v>0</v>
      </c>
      <c r="I26" s="94">
        <f>'Lead PI'!I26+'UW Co-I 1'!I26+'UW Co-I 2'!I26+'UW Co-I 3'!I26+'UW Co-I 4'!I26+'UW Co-I 5'!I26+'UW Co-I 6'!I26+'External Subs'!I26</f>
        <v>0</v>
      </c>
      <c r="J26" s="2"/>
      <c r="K26" s="38">
        <f t="shared" si="71"/>
        <v>0</v>
      </c>
      <c r="L26" s="62">
        <f t="shared" si="111"/>
        <v>0</v>
      </c>
      <c r="M26" s="63">
        <f>E26*86.6666666*$C$25</f>
        <v>0</v>
      </c>
      <c r="N26" s="39">
        <f t="shared" ref="N26:N32" si="126">ROUND((K26/12*$E26),0)</f>
        <v>0</v>
      </c>
      <c r="O26" s="39">
        <f t="shared" si="112"/>
        <v>0</v>
      </c>
      <c r="P26" s="40">
        <f t="shared" ref="P26" si="127">O26+N26</f>
        <v>0</v>
      </c>
      <c r="Q26" s="41"/>
      <c r="R26" s="39">
        <f t="shared" si="42"/>
        <v>0</v>
      </c>
      <c r="S26" s="62">
        <f t="shared" si="114"/>
        <v>0</v>
      </c>
      <c r="T26" s="63">
        <f>F26*86.6666666*$C$25</f>
        <v>0</v>
      </c>
      <c r="U26" s="39">
        <f t="shared" ref="U26:U32" si="128">ROUND((R26/12*$F26),0)</f>
        <v>0</v>
      </c>
      <c r="V26" s="42">
        <f t="shared" si="115"/>
        <v>0</v>
      </c>
      <c r="W26" s="40">
        <f t="shared" ref="W26" si="129">V26+U26</f>
        <v>0</v>
      </c>
      <c r="X26" s="41"/>
      <c r="Y26" s="39">
        <f t="shared" si="45"/>
        <v>0</v>
      </c>
      <c r="Z26" s="62">
        <f t="shared" si="117"/>
        <v>0</v>
      </c>
      <c r="AA26" s="63">
        <f>G26*86.6666666*$C$25</f>
        <v>0</v>
      </c>
      <c r="AB26" s="39">
        <f t="shared" ref="AB26:AB32" si="130">ROUND((Y26/12*$G26),0)</f>
        <v>0</v>
      </c>
      <c r="AC26" s="39">
        <f t="shared" si="118"/>
        <v>0</v>
      </c>
      <c r="AD26" s="40">
        <f t="shared" ref="AD26" si="131">AC26+AB26</f>
        <v>0</v>
      </c>
      <c r="AE26" s="41"/>
      <c r="AF26" s="39">
        <f t="shared" si="48"/>
        <v>0</v>
      </c>
      <c r="AG26" s="62">
        <f t="shared" si="120"/>
        <v>0</v>
      </c>
      <c r="AH26" s="63">
        <f>H26*86.6666666*$C$25</f>
        <v>0</v>
      </c>
      <c r="AI26" s="39">
        <f t="shared" ref="AI26:AI32" si="132">ROUND((AF26/12*$H26),0)</f>
        <v>0</v>
      </c>
      <c r="AJ26" s="39">
        <f t="shared" si="121"/>
        <v>0</v>
      </c>
      <c r="AK26" s="40">
        <f t="shared" ref="AK26" si="133">AJ26+AI26</f>
        <v>0</v>
      </c>
      <c r="AL26" s="41"/>
      <c r="AM26" s="39">
        <f t="shared" si="51"/>
        <v>0</v>
      </c>
      <c r="AN26" s="62">
        <f t="shared" si="123"/>
        <v>0</v>
      </c>
      <c r="AO26" s="63">
        <f>I26*86.6666666*$C$25</f>
        <v>0</v>
      </c>
      <c r="AP26" s="39">
        <f t="shared" ref="AP26:AP32" si="134">ROUND((AM26/12*$I26),0)</f>
        <v>0</v>
      </c>
      <c r="AQ26" s="39">
        <f t="shared" si="124"/>
        <v>0</v>
      </c>
      <c r="AR26" s="40">
        <f t="shared" ref="AR26" si="135">AQ26+AP26</f>
        <v>0</v>
      </c>
      <c r="AS26" s="41"/>
      <c r="AT26" s="68">
        <f t="shared" ref="AT26" si="136">N26+U26+AB26+AI26+AP26</f>
        <v>0</v>
      </c>
      <c r="AU26" s="43">
        <f t="shared" ref="AU26" si="137">AR26+AK26+AD26+W26+P26</f>
        <v>0</v>
      </c>
      <c r="AV26" s="49"/>
      <c r="AW26" s="49">
        <f>'Lead PI'!AU26+'UW Co-I 1'!AU26+'UW Co-I 2'!AU26+'UW Co-I 3'!AU26+'UW Co-I 4'!AU26+'UW Co-I 5'!AU26+'UW Co-I 6'!AU26+'External Subs'!AU26</f>
        <v>0</v>
      </c>
      <c r="AX26" s="12">
        <f t="shared" si="29"/>
        <v>0</v>
      </c>
      <c r="AY26" s="98">
        <f t="shared" si="63"/>
        <v>0</v>
      </c>
    </row>
    <row r="27" spans="1:51" s="4" customFormat="1" outlineLevel="1" x14ac:dyDescent="0.2">
      <c r="A27" s="61" t="s">
        <v>58</v>
      </c>
      <c r="B27" s="88"/>
      <c r="C27" s="92">
        <f>'Lead PI'!C27+'UW Co-I 1'!C27+'UW Co-I 2'!C27+'UW Co-I 3'!C27+'UW Co-I 4'!C27+'UW Co-I 5'!C27+'UW Co-I 6'!C27+'External Subs'!C27</f>
        <v>0</v>
      </c>
      <c r="D27" s="91">
        <f>IFERROR(VLOOKUP(B27,Totals!$B$98:$C$111,2,0),0)</f>
        <v>0</v>
      </c>
      <c r="E27" s="94">
        <f>'Lead PI'!E27+'UW Co-I 1'!E27+'UW Co-I 2'!E27+'UW Co-I 3'!E27+'UW Co-I 4'!E27+'UW Co-I 5'!E27+'UW Co-I 6'!E27+'External Subs'!E27</f>
        <v>0</v>
      </c>
      <c r="F27" s="94">
        <f>'Lead PI'!F27+'UW Co-I 1'!F27+'UW Co-I 2'!F27+'UW Co-I 3'!F27+'UW Co-I 4'!F27+'UW Co-I 5'!F27+'UW Co-I 6'!F27+'External Subs'!F27</f>
        <v>0</v>
      </c>
      <c r="G27" s="94">
        <f>'Lead PI'!G27+'UW Co-I 1'!G27+'UW Co-I 2'!G27+'UW Co-I 3'!G27+'UW Co-I 4'!G27+'UW Co-I 5'!G27+'UW Co-I 6'!G27+'External Subs'!G27</f>
        <v>0</v>
      </c>
      <c r="H27" s="94">
        <f>'Lead PI'!H27+'UW Co-I 1'!H27+'UW Co-I 2'!H27+'UW Co-I 3'!H27+'UW Co-I 4'!H27+'UW Co-I 5'!H27+'UW Co-I 6'!H27+'External Subs'!H27</f>
        <v>0</v>
      </c>
      <c r="I27" s="94">
        <f>'Lead PI'!I27+'UW Co-I 1'!I27+'UW Co-I 2'!I27+'UW Co-I 3'!I27+'UW Co-I 4'!I27+'UW Co-I 5'!I27+'UW Co-I 6'!I27+'External Subs'!I27</f>
        <v>0</v>
      </c>
      <c r="J27" s="2"/>
      <c r="K27" s="38">
        <f t="shared" si="71"/>
        <v>0</v>
      </c>
      <c r="L27" s="62">
        <f t="shared" si="111"/>
        <v>0</v>
      </c>
      <c r="M27" s="63">
        <f t="shared" ref="M27:M32" si="138">E27*86.6666666*$C$29</f>
        <v>0</v>
      </c>
      <c r="N27" s="39">
        <f t="shared" si="126"/>
        <v>0</v>
      </c>
      <c r="O27" s="39">
        <f t="shared" si="112"/>
        <v>0</v>
      </c>
      <c r="P27" s="40">
        <f t="shared" ref="P27" si="139">O27+N27</f>
        <v>0</v>
      </c>
      <c r="Q27" s="41"/>
      <c r="R27" s="39">
        <f t="shared" si="42"/>
        <v>0</v>
      </c>
      <c r="S27" s="62">
        <f t="shared" si="114"/>
        <v>0</v>
      </c>
      <c r="T27" s="63">
        <f t="shared" ref="T27:T32" si="140">F27*86.6666666*$C$29</f>
        <v>0</v>
      </c>
      <c r="U27" s="39">
        <f t="shared" si="128"/>
        <v>0</v>
      </c>
      <c r="V27" s="42">
        <f t="shared" si="115"/>
        <v>0</v>
      </c>
      <c r="W27" s="40">
        <f t="shared" ref="W27" si="141">V27+U27</f>
        <v>0</v>
      </c>
      <c r="X27" s="41"/>
      <c r="Y27" s="39">
        <f t="shared" si="45"/>
        <v>0</v>
      </c>
      <c r="Z27" s="62">
        <f t="shared" si="117"/>
        <v>0</v>
      </c>
      <c r="AA27" s="63">
        <f t="shared" ref="AA27:AA32" si="142">G27*86.6666666*$C$29</f>
        <v>0</v>
      </c>
      <c r="AB27" s="39">
        <f t="shared" si="130"/>
        <v>0</v>
      </c>
      <c r="AC27" s="39">
        <f t="shared" si="118"/>
        <v>0</v>
      </c>
      <c r="AD27" s="40">
        <f t="shared" ref="AD27" si="143">AC27+AB27</f>
        <v>0</v>
      </c>
      <c r="AE27" s="41"/>
      <c r="AF27" s="39">
        <f t="shared" si="48"/>
        <v>0</v>
      </c>
      <c r="AG27" s="62">
        <f t="shared" si="120"/>
        <v>0</v>
      </c>
      <c r="AH27" s="63">
        <f t="shared" ref="AH27:AH32" si="144">H27*86.6666666*$C$29</f>
        <v>0</v>
      </c>
      <c r="AI27" s="39">
        <f t="shared" si="132"/>
        <v>0</v>
      </c>
      <c r="AJ27" s="39">
        <f t="shared" si="121"/>
        <v>0</v>
      </c>
      <c r="AK27" s="40">
        <f t="shared" ref="AK27" si="145">AJ27+AI27</f>
        <v>0</v>
      </c>
      <c r="AL27" s="41"/>
      <c r="AM27" s="39">
        <f t="shared" si="51"/>
        <v>0</v>
      </c>
      <c r="AN27" s="62">
        <f t="shared" si="123"/>
        <v>0</v>
      </c>
      <c r="AO27" s="63">
        <f t="shared" ref="AO27:AO32" si="146">I27*86.6666666*$C$29</f>
        <v>0</v>
      </c>
      <c r="AP27" s="39">
        <f t="shared" si="134"/>
        <v>0</v>
      </c>
      <c r="AQ27" s="39">
        <f t="shared" si="124"/>
        <v>0</v>
      </c>
      <c r="AR27" s="40">
        <f t="shared" ref="AR27" si="147">AQ27+AP27</f>
        <v>0</v>
      </c>
      <c r="AS27" s="41"/>
      <c r="AT27" s="68">
        <f t="shared" ref="AT27" si="148">N27+U27+AB27+AI27+AP27</f>
        <v>0</v>
      </c>
      <c r="AU27" s="43">
        <f t="shared" ref="AU27" si="149">AR27+AK27+AD27+W27+P27</f>
        <v>0</v>
      </c>
      <c r="AV27" s="49"/>
      <c r="AW27" s="49">
        <f>'Lead PI'!AU27+'UW Co-I 1'!AU27+'UW Co-I 2'!AU27+'UW Co-I 3'!AU27+'UW Co-I 4'!AU27+'UW Co-I 5'!AU27+'UW Co-I 6'!AU27+'External Subs'!AU27</f>
        <v>0</v>
      </c>
      <c r="AX27" s="12">
        <f t="shared" si="29"/>
        <v>0</v>
      </c>
      <c r="AY27" s="98">
        <f t="shared" si="63"/>
        <v>0</v>
      </c>
    </row>
    <row r="28" spans="1:51" s="4" customFormat="1" outlineLevel="1" x14ac:dyDescent="0.2">
      <c r="A28" s="61" t="s">
        <v>58</v>
      </c>
      <c r="B28" s="88"/>
      <c r="C28" s="92">
        <f>'Lead PI'!C28+'UW Co-I 1'!C28+'UW Co-I 2'!C28+'UW Co-I 3'!C28+'UW Co-I 4'!C28+'UW Co-I 5'!C28+'UW Co-I 6'!C28+'External Subs'!C28</f>
        <v>0</v>
      </c>
      <c r="D28" s="91">
        <f>IFERROR(VLOOKUP(B28,Totals!$B$98:$C$111,2,0),0)</f>
        <v>0</v>
      </c>
      <c r="E28" s="94">
        <f>'Lead PI'!E28+'UW Co-I 1'!E28+'UW Co-I 2'!E28+'UW Co-I 3'!E28+'UW Co-I 4'!E28+'UW Co-I 5'!E28+'UW Co-I 6'!E28+'External Subs'!E28</f>
        <v>0</v>
      </c>
      <c r="F28" s="94">
        <f>'Lead PI'!F28+'UW Co-I 1'!F28+'UW Co-I 2'!F28+'UW Co-I 3'!F28+'UW Co-I 4'!F28+'UW Co-I 5'!F28+'UW Co-I 6'!F28+'External Subs'!F28</f>
        <v>0</v>
      </c>
      <c r="G28" s="94">
        <f>'Lead PI'!G28+'UW Co-I 1'!G28+'UW Co-I 2'!G28+'UW Co-I 3'!G28+'UW Co-I 4'!G28+'UW Co-I 5'!G28+'UW Co-I 6'!G28+'External Subs'!G28</f>
        <v>0</v>
      </c>
      <c r="H28" s="94">
        <f>'Lead PI'!H28+'UW Co-I 1'!H28+'UW Co-I 2'!H28+'UW Co-I 3'!H28+'UW Co-I 4'!H28+'UW Co-I 5'!H28+'UW Co-I 6'!H28+'External Subs'!H28</f>
        <v>0</v>
      </c>
      <c r="I28" s="94">
        <f>'Lead PI'!I28+'UW Co-I 1'!I28+'UW Co-I 2'!I28+'UW Co-I 3'!I28+'UW Co-I 4'!I28+'UW Co-I 5'!I28+'UW Co-I 6'!I28+'External Subs'!I28</f>
        <v>0</v>
      </c>
      <c r="J28" s="2"/>
      <c r="K28" s="38">
        <f t="shared" si="71"/>
        <v>0</v>
      </c>
      <c r="L28" s="62">
        <f t="shared" si="111"/>
        <v>0</v>
      </c>
      <c r="M28" s="63">
        <f t="shared" si="138"/>
        <v>0</v>
      </c>
      <c r="N28" s="39">
        <f t="shared" si="126"/>
        <v>0</v>
      </c>
      <c r="O28" s="39">
        <f t="shared" si="112"/>
        <v>0</v>
      </c>
      <c r="P28" s="40">
        <f t="shared" ref="P28" si="150">O28+N28</f>
        <v>0</v>
      </c>
      <c r="Q28" s="41"/>
      <c r="R28" s="39">
        <f t="shared" si="42"/>
        <v>0</v>
      </c>
      <c r="S28" s="62">
        <f t="shared" si="114"/>
        <v>0</v>
      </c>
      <c r="T28" s="63">
        <f t="shared" si="140"/>
        <v>0</v>
      </c>
      <c r="U28" s="39">
        <f t="shared" si="128"/>
        <v>0</v>
      </c>
      <c r="V28" s="42">
        <f t="shared" si="115"/>
        <v>0</v>
      </c>
      <c r="W28" s="40">
        <f t="shared" ref="W28" si="151">V28+U28</f>
        <v>0</v>
      </c>
      <c r="X28" s="41"/>
      <c r="Y28" s="39">
        <f t="shared" si="45"/>
        <v>0</v>
      </c>
      <c r="Z28" s="62">
        <f t="shared" si="117"/>
        <v>0</v>
      </c>
      <c r="AA28" s="63">
        <f t="shared" si="142"/>
        <v>0</v>
      </c>
      <c r="AB28" s="39">
        <f t="shared" si="130"/>
        <v>0</v>
      </c>
      <c r="AC28" s="39">
        <f t="shared" si="118"/>
        <v>0</v>
      </c>
      <c r="AD28" s="40">
        <f t="shared" ref="AD28" si="152">AC28+AB28</f>
        <v>0</v>
      </c>
      <c r="AE28" s="41"/>
      <c r="AF28" s="39">
        <f t="shared" si="48"/>
        <v>0</v>
      </c>
      <c r="AG28" s="62">
        <f t="shared" si="120"/>
        <v>0</v>
      </c>
      <c r="AH28" s="63">
        <f t="shared" si="144"/>
        <v>0</v>
      </c>
      <c r="AI28" s="39">
        <f t="shared" si="132"/>
        <v>0</v>
      </c>
      <c r="AJ28" s="39">
        <f t="shared" si="121"/>
        <v>0</v>
      </c>
      <c r="AK28" s="40">
        <f t="shared" ref="AK28" si="153">AJ28+AI28</f>
        <v>0</v>
      </c>
      <c r="AL28" s="41"/>
      <c r="AM28" s="39">
        <f t="shared" si="51"/>
        <v>0</v>
      </c>
      <c r="AN28" s="62">
        <f t="shared" si="123"/>
        <v>0</v>
      </c>
      <c r="AO28" s="63">
        <f t="shared" si="146"/>
        <v>0</v>
      </c>
      <c r="AP28" s="39">
        <f t="shared" si="134"/>
        <v>0</v>
      </c>
      <c r="AQ28" s="39">
        <f t="shared" si="124"/>
        <v>0</v>
      </c>
      <c r="AR28" s="40">
        <f t="shared" ref="AR28" si="154">AQ28+AP28</f>
        <v>0</v>
      </c>
      <c r="AS28" s="41"/>
      <c r="AT28" s="68">
        <f t="shared" ref="AT28" si="155">N28+U28+AB28+AI28+AP28</f>
        <v>0</v>
      </c>
      <c r="AU28" s="43">
        <f t="shared" ref="AU28" si="156">AR28+AK28+AD28+W28+P28</f>
        <v>0</v>
      </c>
      <c r="AV28" s="49"/>
      <c r="AW28" s="49">
        <f>'Lead PI'!AU28+'UW Co-I 1'!AU28+'UW Co-I 2'!AU28+'UW Co-I 3'!AU28+'UW Co-I 4'!AU28+'UW Co-I 5'!AU28+'UW Co-I 6'!AU28+'External Subs'!AU28</f>
        <v>0</v>
      </c>
      <c r="AX28" s="12">
        <f t="shared" si="29"/>
        <v>0</v>
      </c>
      <c r="AY28" s="98">
        <f t="shared" si="63"/>
        <v>0</v>
      </c>
    </row>
    <row r="29" spans="1:51" s="4" customFormat="1" outlineLevel="1" x14ac:dyDescent="0.2">
      <c r="A29" s="61" t="s">
        <v>58</v>
      </c>
      <c r="B29" s="88"/>
      <c r="C29" s="92">
        <f>'Lead PI'!C29+'UW Co-I 1'!C29+'UW Co-I 2'!C29+'UW Co-I 3'!C29+'UW Co-I 4'!C29+'UW Co-I 5'!C29+'UW Co-I 6'!C29+'External Subs'!C29</f>
        <v>0</v>
      </c>
      <c r="D29" s="91">
        <f>IFERROR(VLOOKUP(B29,Totals!$B$98:$C$111,2,0),0)</f>
        <v>0</v>
      </c>
      <c r="E29" s="94">
        <f>'Lead PI'!E29+'UW Co-I 1'!E29+'UW Co-I 2'!E29+'UW Co-I 3'!E29+'UW Co-I 4'!E29+'UW Co-I 5'!E29+'UW Co-I 6'!E29+'External Subs'!E29</f>
        <v>0</v>
      </c>
      <c r="F29" s="94">
        <f>'Lead PI'!F29+'UW Co-I 1'!F29+'UW Co-I 2'!F29+'UW Co-I 3'!F29+'UW Co-I 4'!F29+'UW Co-I 5'!F29+'UW Co-I 6'!F29+'External Subs'!F29</f>
        <v>0</v>
      </c>
      <c r="G29" s="94">
        <f>'Lead PI'!G29+'UW Co-I 1'!G29+'UW Co-I 2'!G29+'UW Co-I 3'!G29+'UW Co-I 4'!G29+'UW Co-I 5'!G29+'UW Co-I 6'!G29+'External Subs'!G29</f>
        <v>0</v>
      </c>
      <c r="H29" s="94">
        <f>'Lead PI'!H29+'UW Co-I 1'!H29+'UW Co-I 2'!H29+'UW Co-I 3'!H29+'UW Co-I 4'!H29+'UW Co-I 5'!H29+'UW Co-I 6'!H29+'External Subs'!H29</f>
        <v>0</v>
      </c>
      <c r="I29" s="94">
        <f>'Lead PI'!I29+'UW Co-I 1'!I29+'UW Co-I 2'!I29+'UW Co-I 3'!I29+'UW Co-I 4'!I29+'UW Co-I 5'!I29+'UW Co-I 6'!I29+'External Subs'!I29</f>
        <v>0</v>
      </c>
      <c r="J29" s="2"/>
      <c r="K29" s="38">
        <f t="shared" si="71"/>
        <v>0</v>
      </c>
      <c r="L29" s="62">
        <f t="shared" si="111"/>
        <v>0</v>
      </c>
      <c r="M29" s="63">
        <f t="shared" si="138"/>
        <v>0</v>
      </c>
      <c r="N29" s="39">
        <f t="shared" si="126"/>
        <v>0</v>
      </c>
      <c r="O29" s="39">
        <f t="shared" si="112"/>
        <v>0</v>
      </c>
      <c r="P29" s="40">
        <f t="shared" ref="P29" si="157">O29+N29</f>
        <v>0</v>
      </c>
      <c r="Q29" s="41"/>
      <c r="R29" s="39">
        <f t="shared" si="42"/>
        <v>0</v>
      </c>
      <c r="S29" s="62">
        <f t="shared" si="114"/>
        <v>0</v>
      </c>
      <c r="T29" s="63">
        <f t="shared" si="140"/>
        <v>0</v>
      </c>
      <c r="U29" s="39">
        <f t="shared" si="128"/>
        <v>0</v>
      </c>
      <c r="V29" s="42">
        <f t="shared" si="115"/>
        <v>0</v>
      </c>
      <c r="W29" s="40">
        <f t="shared" ref="W29" si="158">V29+U29</f>
        <v>0</v>
      </c>
      <c r="X29" s="41"/>
      <c r="Y29" s="39">
        <f t="shared" si="45"/>
        <v>0</v>
      </c>
      <c r="Z29" s="62">
        <f t="shared" si="117"/>
        <v>0</v>
      </c>
      <c r="AA29" s="63">
        <f t="shared" si="142"/>
        <v>0</v>
      </c>
      <c r="AB29" s="39">
        <f t="shared" si="130"/>
        <v>0</v>
      </c>
      <c r="AC29" s="39">
        <f t="shared" si="118"/>
        <v>0</v>
      </c>
      <c r="AD29" s="40">
        <f t="shared" ref="AD29" si="159">AC29+AB29</f>
        <v>0</v>
      </c>
      <c r="AE29" s="41"/>
      <c r="AF29" s="39">
        <f t="shared" si="48"/>
        <v>0</v>
      </c>
      <c r="AG29" s="62">
        <f t="shared" si="120"/>
        <v>0</v>
      </c>
      <c r="AH29" s="63">
        <f t="shared" si="144"/>
        <v>0</v>
      </c>
      <c r="AI29" s="39">
        <f t="shared" si="132"/>
        <v>0</v>
      </c>
      <c r="AJ29" s="39">
        <f t="shared" si="121"/>
        <v>0</v>
      </c>
      <c r="AK29" s="40">
        <f t="shared" ref="AK29" si="160">AJ29+AI29</f>
        <v>0</v>
      </c>
      <c r="AL29" s="41"/>
      <c r="AM29" s="39">
        <f t="shared" si="51"/>
        <v>0</v>
      </c>
      <c r="AN29" s="62">
        <f t="shared" si="123"/>
        <v>0</v>
      </c>
      <c r="AO29" s="63">
        <f t="shared" si="146"/>
        <v>0</v>
      </c>
      <c r="AP29" s="39">
        <f t="shared" si="134"/>
        <v>0</v>
      </c>
      <c r="AQ29" s="39">
        <f t="shared" si="124"/>
        <v>0</v>
      </c>
      <c r="AR29" s="40">
        <f t="shared" ref="AR29" si="161">AQ29+AP29</f>
        <v>0</v>
      </c>
      <c r="AS29" s="41"/>
      <c r="AT29" s="68">
        <f t="shared" si="54"/>
        <v>0</v>
      </c>
      <c r="AU29" s="43">
        <f t="shared" si="55"/>
        <v>0</v>
      </c>
      <c r="AV29" s="49"/>
      <c r="AW29" s="49">
        <f>'Lead PI'!AU29+'UW Co-I 1'!AU29+'UW Co-I 2'!AU29+'UW Co-I 3'!AU29+'UW Co-I 4'!AU29+'UW Co-I 5'!AU29+'UW Co-I 6'!AU29+'External Subs'!AU29</f>
        <v>0</v>
      </c>
      <c r="AX29" s="12">
        <f t="shared" si="29"/>
        <v>0</v>
      </c>
      <c r="AY29" s="98">
        <f t="shared" si="63"/>
        <v>0</v>
      </c>
    </row>
    <row r="30" spans="1:51" s="4" customFormat="1" outlineLevel="1" x14ac:dyDescent="0.2">
      <c r="A30" s="61" t="s">
        <v>58</v>
      </c>
      <c r="B30" s="88"/>
      <c r="C30" s="92">
        <f>'Lead PI'!C30+'UW Co-I 1'!C30+'UW Co-I 2'!C30+'UW Co-I 3'!C30+'UW Co-I 4'!C30+'UW Co-I 5'!C30+'UW Co-I 6'!C30+'External Subs'!C30</f>
        <v>0</v>
      </c>
      <c r="D30" s="91">
        <f>IFERROR(VLOOKUP(B30,Totals!$B$98:$C$111,2,0),0)</f>
        <v>0</v>
      </c>
      <c r="E30" s="94">
        <f>'Lead PI'!E30+'UW Co-I 1'!E30+'UW Co-I 2'!E30+'UW Co-I 3'!E30+'UW Co-I 4'!E30+'UW Co-I 5'!E30+'UW Co-I 6'!E30+'External Subs'!E30</f>
        <v>0</v>
      </c>
      <c r="F30" s="94">
        <f>'Lead PI'!F30+'UW Co-I 1'!F30+'UW Co-I 2'!F30+'UW Co-I 3'!F30+'UW Co-I 4'!F30+'UW Co-I 5'!F30+'UW Co-I 6'!F30+'External Subs'!F30</f>
        <v>0</v>
      </c>
      <c r="G30" s="94">
        <f>'Lead PI'!G30+'UW Co-I 1'!G30+'UW Co-I 2'!G30+'UW Co-I 3'!G30+'UW Co-I 4'!G30+'UW Co-I 5'!G30+'UW Co-I 6'!G30+'External Subs'!G30</f>
        <v>0</v>
      </c>
      <c r="H30" s="94">
        <f>'Lead PI'!H30+'UW Co-I 1'!H30+'UW Co-I 2'!H30+'UW Co-I 3'!H30+'UW Co-I 4'!H30+'UW Co-I 5'!H30+'UW Co-I 6'!H30+'External Subs'!H30</f>
        <v>0</v>
      </c>
      <c r="I30" s="94">
        <f>'Lead PI'!I30+'UW Co-I 1'!I30+'UW Co-I 2'!I30+'UW Co-I 3'!I30+'UW Co-I 4'!I30+'UW Co-I 5'!I30+'UW Co-I 6'!I30+'External Subs'!I30</f>
        <v>0</v>
      </c>
      <c r="J30" s="2"/>
      <c r="K30" s="38">
        <f t="shared" si="71"/>
        <v>0</v>
      </c>
      <c r="L30" s="62">
        <f t="shared" si="111"/>
        <v>0</v>
      </c>
      <c r="M30" s="63">
        <f t="shared" si="138"/>
        <v>0</v>
      </c>
      <c r="N30" s="39">
        <f t="shared" si="126"/>
        <v>0</v>
      </c>
      <c r="O30" s="39">
        <f t="shared" si="112"/>
        <v>0</v>
      </c>
      <c r="P30" s="40">
        <f t="shared" ref="P30:P32" si="162">O30+N30</f>
        <v>0</v>
      </c>
      <c r="Q30" s="41"/>
      <c r="R30" s="39">
        <f t="shared" si="42"/>
        <v>0</v>
      </c>
      <c r="S30" s="62">
        <f t="shared" si="114"/>
        <v>0</v>
      </c>
      <c r="T30" s="63">
        <f t="shared" si="140"/>
        <v>0</v>
      </c>
      <c r="U30" s="39">
        <f t="shared" si="128"/>
        <v>0</v>
      </c>
      <c r="V30" s="42">
        <f t="shared" si="115"/>
        <v>0</v>
      </c>
      <c r="W30" s="40">
        <f t="shared" ref="W30:W32" si="163">V30+U30</f>
        <v>0</v>
      </c>
      <c r="X30" s="41"/>
      <c r="Y30" s="39">
        <f t="shared" si="45"/>
        <v>0</v>
      </c>
      <c r="Z30" s="62">
        <f t="shared" si="117"/>
        <v>0</v>
      </c>
      <c r="AA30" s="63">
        <f t="shared" si="142"/>
        <v>0</v>
      </c>
      <c r="AB30" s="39">
        <f t="shared" si="130"/>
        <v>0</v>
      </c>
      <c r="AC30" s="39">
        <f t="shared" si="118"/>
        <v>0</v>
      </c>
      <c r="AD30" s="40">
        <f t="shared" ref="AD30:AD32" si="164">AC30+AB30</f>
        <v>0</v>
      </c>
      <c r="AE30" s="41"/>
      <c r="AF30" s="39">
        <f t="shared" si="48"/>
        <v>0</v>
      </c>
      <c r="AG30" s="62">
        <f t="shared" si="120"/>
        <v>0</v>
      </c>
      <c r="AH30" s="63">
        <f t="shared" si="144"/>
        <v>0</v>
      </c>
      <c r="AI30" s="39">
        <f t="shared" si="132"/>
        <v>0</v>
      </c>
      <c r="AJ30" s="39">
        <f t="shared" si="121"/>
        <v>0</v>
      </c>
      <c r="AK30" s="40">
        <f t="shared" ref="AK30:AK32" si="165">AJ30+AI30</f>
        <v>0</v>
      </c>
      <c r="AL30" s="41"/>
      <c r="AM30" s="39">
        <f t="shared" si="51"/>
        <v>0</v>
      </c>
      <c r="AN30" s="62">
        <f t="shared" si="123"/>
        <v>0</v>
      </c>
      <c r="AO30" s="63">
        <f t="shared" si="146"/>
        <v>0</v>
      </c>
      <c r="AP30" s="39">
        <f t="shared" si="134"/>
        <v>0</v>
      </c>
      <c r="AQ30" s="39">
        <f t="shared" si="124"/>
        <v>0</v>
      </c>
      <c r="AR30" s="40">
        <f t="shared" ref="AR30:AR32" si="166">AQ30+AP30</f>
        <v>0</v>
      </c>
      <c r="AS30" s="41"/>
      <c r="AT30" s="68">
        <f t="shared" ref="AT30:AT32" si="167">N30+U30+AB30+AI30+AP30</f>
        <v>0</v>
      </c>
      <c r="AU30" s="43">
        <f t="shared" ref="AU30:AU32" si="168">AR30+AK30+AD30+W30+P30</f>
        <v>0</v>
      </c>
      <c r="AV30" s="49"/>
      <c r="AW30" s="49">
        <f>'Lead PI'!AU30+'UW Co-I 1'!AU30+'UW Co-I 2'!AU30+'UW Co-I 3'!AU30+'UW Co-I 4'!AU30+'UW Co-I 5'!AU30+'UW Co-I 6'!AU30+'External Subs'!AU30</f>
        <v>0</v>
      </c>
      <c r="AX30" s="12">
        <f t="shared" si="29"/>
        <v>0</v>
      </c>
      <c r="AY30" s="98">
        <f t="shared" si="63"/>
        <v>0</v>
      </c>
    </row>
    <row r="31" spans="1:51" s="4" customFormat="1" outlineLevel="1" x14ac:dyDescent="0.2">
      <c r="A31" s="61" t="s">
        <v>58</v>
      </c>
      <c r="B31" s="88"/>
      <c r="C31" s="92">
        <f>'Lead PI'!C31+'UW Co-I 1'!C31+'UW Co-I 2'!C31+'UW Co-I 3'!C31+'UW Co-I 4'!C31+'UW Co-I 5'!C31+'UW Co-I 6'!C31+'External Subs'!C31</f>
        <v>0</v>
      </c>
      <c r="D31" s="91">
        <f>IFERROR(VLOOKUP(B31,Totals!$B$98:$C$111,2,0),0)</f>
        <v>0</v>
      </c>
      <c r="E31" s="94">
        <f>'Lead PI'!E31+'UW Co-I 1'!E31+'UW Co-I 2'!E31+'UW Co-I 3'!E31+'UW Co-I 4'!E31+'UW Co-I 5'!E31+'UW Co-I 6'!E31+'External Subs'!E31</f>
        <v>0</v>
      </c>
      <c r="F31" s="94">
        <f>'Lead PI'!F31+'UW Co-I 1'!F31+'UW Co-I 2'!F31+'UW Co-I 3'!F31+'UW Co-I 4'!F31+'UW Co-I 5'!F31+'UW Co-I 6'!F31+'External Subs'!F31</f>
        <v>0</v>
      </c>
      <c r="G31" s="94">
        <f>'Lead PI'!G31+'UW Co-I 1'!G31+'UW Co-I 2'!G31+'UW Co-I 3'!G31+'UW Co-I 4'!G31+'UW Co-I 5'!G31+'UW Co-I 6'!G31+'External Subs'!G31</f>
        <v>0</v>
      </c>
      <c r="H31" s="94">
        <f>'Lead PI'!H31+'UW Co-I 1'!H31+'UW Co-I 2'!H31+'UW Co-I 3'!H31+'UW Co-I 4'!H31+'UW Co-I 5'!H31+'UW Co-I 6'!H31+'External Subs'!H31</f>
        <v>0</v>
      </c>
      <c r="I31" s="94">
        <f>'Lead PI'!I31+'UW Co-I 1'!I31+'UW Co-I 2'!I31+'UW Co-I 3'!I31+'UW Co-I 4'!I31+'UW Co-I 5'!I31+'UW Co-I 6'!I31+'External Subs'!I31</f>
        <v>0</v>
      </c>
      <c r="J31" s="2"/>
      <c r="K31" s="38">
        <f t="shared" si="71"/>
        <v>0</v>
      </c>
      <c r="L31" s="62">
        <f t="shared" ref="L31:L32" si="169">K31/12/86.6666666</f>
        <v>0</v>
      </c>
      <c r="M31" s="63">
        <f t="shared" si="138"/>
        <v>0</v>
      </c>
      <c r="N31" s="39">
        <f t="shared" si="126"/>
        <v>0</v>
      </c>
      <c r="O31" s="39">
        <f t="shared" si="112"/>
        <v>0</v>
      </c>
      <c r="P31" s="40">
        <f t="shared" si="162"/>
        <v>0</v>
      </c>
      <c r="Q31" s="41"/>
      <c r="R31" s="39">
        <f t="shared" si="42"/>
        <v>0</v>
      </c>
      <c r="S31" s="62">
        <f t="shared" ref="S31:S32" si="170">R31/12/86.6666666</f>
        <v>0</v>
      </c>
      <c r="T31" s="63">
        <f t="shared" si="140"/>
        <v>0</v>
      </c>
      <c r="U31" s="39">
        <f t="shared" si="128"/>
        <v>0</v>
      </c>
      <c r="V31" s="42">
        <f t="shared" si="115"/>
        <v>0</v>
      </c>
      <c r="W31" s="40">
        <f t="shared" si="163"/>
        <v>0</v>
      </c>
      <c r="X31" s="41"/>
      <c r="Y31" s="39">
        <f t="shared" si="45"/>
        <v>0</v>
      </c>
      <c r="Z31" s="62">
        <f t="shared" ref="Z31:Z32" si="171">Y31/12/86.6666666</f>
        <v>0</v>
      </c>
      <c r="AA31" s="63">
        <f t="shared" si="142"/>
        <v>0</v>
      </c>
      <c r="AB31" s="39">
        <f t="shared" si="130"/>
        <v>0</v>
      </c>
      <c r="AC31" s="39">
        <f t="shared" si="118"/>
        <v>0</v>
      </c>
      <c r="AD31" s="40">
        <f t="shared" si="164"/>
        <v>0</v>
      </c>
      <c r="AE31" s="41"/>
      <c r="AF31" s="39">
        <f t="shared" si="48"/>
        <v>0</v>
      </c>
      <c r="AG31" s="62">
        <f t="shared" ref="AG31:AG32" si="172">AF31/12/86.6666666</f>
        <v>0</v>
      </c>
      <c r="AH31" s="63">
        <f t="shared" si="144"/>
        <v>0</v>
      </c>
      <c r="AI31" s="39">
        <f t="shared" si="132"/>
        <v>0</v>
      </c>
      <c r="AJ31" s="39">
        <f t="shared" si="121"/>
        <v>0</v>
      </c>
      <c r="AK31" s="40">
        <f t="shared" si="165"/>
        <v>0</v>
      </c>
      <c r="AL31" s="41"/>
      <c r="AM31" s="39">
        <f t="shared" si="51"/>
        <v>0</v>
      </c>
      <c r="AN31" s="62">
        <f t="shared" ref="AN31:AN32" si="173">AM31/12/86.6666666</f>
        <v>0</v>
      </c>
      <c r="AO31" s="63">
        <f t="shared" si="146"/>
        <v>0</v>
      </c>
      <c r="AP31" s="39">
        <f t="shared" si="134"/>
        <v>0</v>
      </c>
      <c r="AQ31" s="39">
        <f t="shared" si="124"/>
        <v>0</v>
      </c>
      <c r="AR31" s="40">
        <f t="shared" si="166"/>
        <v>0</v>
      </c>
      <c r="AS31" s="41"/>
      <c r="AT31" s="68">
        <f t="shared" si="167"/>
        <v>0</v>
      </c>
      <c r="AU31" s="43">
        <f t="shared" si="168"/>
        <v>0</v>
      </c>
      <c r="AV31" s="49"/>
      <c r="AW31" s="49">
        <f>'Lead PI'!AU31+'UW Co-I 1'!AU31+'UW Co-I 2'!AU31+'UW Co-I 3'!AU31+'UW Co-I 4'!AU31+'UW Co-I 5'!AU31+'UW Co-I 6'!AU31+'External Subs'!AU31</f>
        <v>0</v>
      </c>
      <c r="AX31" s="12">
        <f t="shared" si="29"/>
        <v>0</v>
      </c>
      <c r="AY31" s="98">
        <f t="shared" si="63"/>
        <v>0</v>
      </c>
    </row>
    <row r="32" spans="1:51" s="4" customFormat="1" outlineLevel="1" x14ac:dyDescent="0.2">
      <c r="A32" s="61" t="s">
        <v>58</v>
      </c>
      <c r="B32" s="88"/>
      <c r="C32" s="92">
        <f>'Lead PI'!C32+'UW Co-I 1'!C32+'UW Co-I 2'!C32+'UW Co-I 3'!C32+'UW Co-I 4'!C32+'UW Co-I 5'!C32+'UW Co-I 6'!C32+'External Subs'!C32</f>
        <v>0</v>
      </c>
      <c r="D32" s="91">
        <f>IFERROR(VLOOKUP(B32,Totals!$B$98:$C$111,2,0),0)</f>
        <v>0</v>
      </c>
      <c r="E32" s="94">
        <f>'Lead PI'!E32+'UW Co-I 1'!E32+'UW Co-I 2'!E32+'UW Co-I 3'!E32+'UW Co-I 4'!E32+'UW Co-I 5'!E32+'UW Co-I 6'!E32+'External Subs'!E32</f>
        <v>0</v>
      </c>
      <c r="F32" s="94">
        <f>'Lead PI'!F32+'UW Co-I 1'!F32+'UW Co-I 2'!F32+'UW Co-I 3'!F32+'UW Co-I 4'!F32+'UW Co-I 5'!F32+'UW Co-I 6'!F32+'External Subs'!F32</f>
        <v>0</v>
      </c>
      <c r="G32" s="94">
        <f>'Lead PI'!G32+'UW Co-I 1'!G32+'UW Co-I 2'!G32+'UW Co-I 3'!G32+'UW Co-I 4'!G32+'UW Co-I 5'!G32+'UW Co-I 6'!G32+'External Subs'!G32</f>
        <v>0</v>
      </c>
      <c r="H32" s="94">
        <f>'Lead PI'!H32+'UW Co-I 1'!H32+'UW Co-I 2'!H32+'UW Co-I 3'!H32+'UW Co-I 4'!H32+'UW Co-I 5'!H32+'UW Co-I 6'!H32+'External Subs'!H32</f>
        <v>0</v>
      </c>
      <c r="I32" s="94">
        <f>'Lead PI'!I32+'UW Co-I 1'!I32+'UW Co-I 2'!I32+'UW Co-I 3'!I32+'UW Co-I 4'!I32+'UW Co-I 5'!I32+'UW Co-I 6'!I32+'External Subs'!I32</f>
        <v>0</v>
      </c>
      <c r="J32" s="2"/>
      <c r="K32" s="38">
        <f t="shared" si="71"/>
        <v>0</v>
      </c>
      <c r="L32" s="62">
        <f t="shared" si="169"/>
        <v>0</v>
      </c>
      <c r="M32" s="63">
        <f t="shared" si="138"/>
        <v>0</v>
      </c>
      <c r="N32" s="39">
        <f t="shared" si="126"/>
        <v>0</v>
      </c>
      <c r="O32" s="39">
        <f t="shared" si="112"/>
        <v>0</v>
      </c>
      <c r="P32" s="40">
        <f t="shared" si="162"/>
        <v>0</v>
      </c>
      <c r="Q32" s="41"/>
      <c r="R32" s="39">
        <f t="shared" si="42"/>
        <v>0</v>
      </c>
      <c r="S32" s="62">
        <f t="shared" si="170"/>
        <v>0</v>
      </c>
      <c r="T32" s="63">
        <f t="shared" si="140"/>
        <v>0</v>
      </c>
      <c r="U32" s="39">
        <f t="shared" si="128"/>
        <v>0</v>
      </c>
      <c r="V32" s="42">
        <f t="shared" si="115"/>
        <v>0</v>
      </c>
      <c r="W32" s="40">
        <f t="shared" si="163"/>
        <v>0</v>
      </c>
      <c r="X32" s="41"/>
      <c r="Y32" s="39">
        <f t="shared" si="45"/>
        <v>0</v>
      </c>
      <c r="Z32" s="62">
        <f t="shared" si="171"/>
        <v>0</v>
      </c>
      <c r="AA32" s="63">
        <f t="shared" si="142"/>
        <v>0</v>
      </c>
      <c r="AB32" s="39">
        <f t="shared" si="130"/>
        <v>0</v>
      </c>
      <c r="AC32" s="39">
        <f t="shared" si="118"/>
        <v>0</v>
      </c>
      <c r="AD32" s="40">
        <f t="shared" si="164"/>
        <v>0</v>
      </c>
      <c r="AE32" s="41"/>
      <c r="AF32" s="39">
        <f t="shared" si="48"/>
        <v>0</v>
      </c>
      <c r="AG32" s="62">
        <f t="shared" si="172"/>
        <v>0</v>
      </c>
      <c r="AH32" s="63">
        <f t="shared" si="144"/>
        <v>0</v>
      </c>
      <c r="AI32" s="39">
        <f t="shared" si="132"/>
        <v>0</v>
      </c>
      <c r="AJ32" s="39">
        <f t="shared" si="121"/>
        <v>0</v>
      </c>
      <c r="AK32" s="40">
        <f t="shared" si="165"/>
        <v>0</v>
      </c>
      <c r="AL32" s="41"/>
      <c r="AM32" s="39">
        <f t="shared" si="51"/>
        <v>0</v>
      </c>
      <c r="AN32" s="62">
        <f t="shared" si="173"/>
        <v>0</v>
      </c>
      <c r="AO32" s="63">
        <f t="shared" si="146"/>
        <v>0</v>
      </c>
      <c r="AP32" s="39">
        <f t="shared" si="134"/>
        <v>0</v>
      </c>
      <c r="AQ32" s="39">
        <f t="shared" si="124"/>
        <v>0</v>
      </c>
      <c r="AR32" s="40">
        <f t="shared" si="166"/>
        <v>0</v>
      </c>
      <c r="AS32" s="41"/>
      <c r="AT32" s="68">
        <f t="shared" si="167"/>
        <v>0</v>
      </c>
      <c r="AU32" s="43">
        <f t="shared" si="168"/>
        <v>0</v>
      </c>
      <c r="AV32" s="49"/>
      <c r="AW32" s="49">
        <f>'Lead PI'!AU32+'UW Co-I 1'!AU32+'UW Co-I 2'!AU32+'UW Co-I 3'!AU32+'UW Co-I 4'!AU32+'UW Co-I 5'!AU32+'UW Co-I 6'!AU32+'External Subs'!AU32</f>
        <v>0</v>
      </c>
      <c r="AX32" s="12">
        <f t="shared" si="29"/>
        <v>0</v>
      </c>
      <c r="AY32" s="98">
        <f t="shared" si="63"/>
        <v>0</v>
      </c>
    </row>
    <row r="33" spans="1:52" s="4" customFormat="1" outlineLevel="1" x14ac:dyDescent="0.2">
      <c r="A33" s="4" t="s">
        <v>12</v>
      </c>
      <c r="C33" s="92">
        <f>'Lead PI'!C33+'UW Co-I 1'!C33+'UW Co-I 2'!C33+'UW Co-I 3'!C33+'UW Co-I 4'!C33+'UW Co-I 5'!C33+'UW Co-I 6'!C33+'External Subs'!C33</f>
        <v>0</v>
      </c>
      <c r="D33" s="93">
        <f>2080*15</f>
        <v>31200</v>
      </c>
      <c r="E33" s="94">
        <f>'Lead PI'!E33+'UW Co-I 1'!E33+'UW Co-I 2'!E33+'UW Co-I 3'!E33+'UW Co-I 4'!E33+'UW Co-I 5'!E33+'UW Co-I 6'!E33+'External Subs'!E33</f>
        <v>0</v>
      </c>
      <c r="F33" s="94">
        <f>'Lead PI'!F33+'UW Co-I 1'!F33+'UW Co-I 2'!F33+'UW Co-I 3'!F33+'UW Co-I 4'!F33+'UW Co-I 5'!F33+'UW Co-I 6'!F33+'External Subs'!F33</f>
        <v>0</v>
      </c>
      <c r="G33" s="94">
        <f>'Lead PI'!G33+'UW Co-I 1'!G33+'UW Co-I 2'!G33+'UW Co-I 3'!G33+'UW Co-I 4'!G33+'UW Co-I 5'!G33+'UW Co-I 6'!G33+'External Subs'!G33</f>
        <v>0</v>
      </c>
      <c r="H33" s="94">
        <f>'Lead PI'!H33+'UW Co-I 1'!H33+'UW Co-I 2'!H33+'UW Co-I 3'!H33+'UW Co-I 4'!H33+'UW Co-I 5'!H33+'UW Co-I 6'!H33+'External Subs'!H33</f>
        <v>0</v>
      </c>
      <c r="I33" s="94">
        <f>'Lead PI'!I33+'UW Co-I 1'!I33+'UW Co-I 2'!I33+'UW Co-I 3'!I33+'UW Co-I 4'!I33+'UW Co-I 5'!I33+'UW Co-I 6'!I33+'External Subs'!I33</f>
        <v>0</v>
      </c>
      <c r="J33" s="2"/>
      <c r="K33" s="38">
        <f t="shared" si="71"/>
        <v>31200</v>
      </c>
      <c r="L33" s="62">
        <f>K33/12/173.33333333</f>
        <v>15.000000000288463</v>
      </c>
      <c r="M33" s="63">
        <f>E33*173.333333*$C$33</f>
        <v>0</v>
      </c>
      <c r="N33" s="39">
        <f t="shared" si="84"/>
        <v>0</v>
      </c>
      <c r="O33" s="39">
        <f>ROUND(N33*$C$40,0)</f>
        <v>0</v>
      </c>
      <c r="P33" s="40">
        <f t="shared" si="41"/>
        <v>0</v>
      </c>
      <c r="Q33" s="41"/>
      <c r="R33" s="39">
        <f t="shared" si="42"/>
        <v>32448</v>
      </c>
      <c r="S33" s="62">
        <f>R33/12/173.33333333</f>
        <v>15.600000000300001</v>
      </c>
      <c r="T33" s="63">
        <f>F33*173.333333*$C$33</f>
        <v>0</v>
      </c>
      <c r="U33" s="39">
        <f t="shared" si="85"/>
        <v>0</v>
      </c>
      <c r="V33" s="42">
        <f>ROUND(U33*$C$40,0)</f>
        <v>0</v>
      </c>
      <c r="W33" s="40">
        <f t="shared" si="44"/>
        <v>0</v>
      </c>
      <c r="X33" s="41"/>
      <c r="Y33" s="39">
        <f t="shared" si="45"/>
        <v>33746</v>
      </c>
      <c r="Z33" s="62">
        <f>Y33/12/173.33333333</f>
        <v>16.224038461850462</v>
      </c>
      <c r="AA33" s="63">
        <f>G33*173.333333*$C$33</f>
        <v>0</v>
      </c>
      <c r="AB33" s="39">
        <f t="shared" si="86"/>
        <v>0</v>
      </c>
      <c r="AC33" s="39">
        <f>ROUND(AB33*$C$40,0)</f>
        <v>0</v>
      </c>
      <c r="AD33" s="40">
        <f t="shared" si="47"/>
        <v>0</v>
      </c>
      <c r="AE33" s="41"/>
      <c r="AF33" s="39">
        <f t="shared" si="48"/>
        <v>35096</v>
      </c>
      <c r="AG33" s="62">
        <f>AF33/12/173.33333333</f>
        <v>16.873076923401406</v>
      </c>
      <c r="AH33" s="63">
        <f>H33*173.333333*$C$33</f>
        <v>0</v>
      </c>
      <c r="AI33" s="39">
        <f t="shared" si="87"/>
        <v>0</v>
      </c>
      <c r="AJ33" s="39">
        <f>ROUND(AI33*$C$40,0)</f>
        <v>0</v>
      </c>
      <c r="AK33" s="40">
        <f t="shared" si="50"/>
        <v>0</v>
      </c>
      <c r="AL33" s="41"/>
      <c r="AM33" s="39">
        <f t="shared" si="51"/>
        <v>36500</v>
      </c>
      <c r="AN33" s="62">
        <f>AM33/12/173.33333333</f>
        <v>17.548076923414385</v>
      </c>
      <c r="AO33" s="63">
        <f>I33*173.333333*$C$33</f>
        <v>0</v>
      </c>
      <c r="AP33" s="39">
        <f t="shared" si="88"/>
        <v>0</v>
      </c>
      <c r="AQ33" s="39">
        <f>ROUND(AP33*$C$40,0)</f>
        <v>0</v>
      </c>
      <c r="AR33" s="40">
        <f t="shared" si="53"/>
        <v>0</v>
      </c>
      <c r="AS33" s="41"/>
      <c r="AT33" s="68">
        <f t="shared" si="54"/>
        <v>0</v>
      </c>
      <c r="AU33" s="43">
        <f t="shared" si="55"/>
        <v>0</v>
      </c>
      <c r="AV33" s="49"/>
      <c r="AW33" s="49">
        <f>'Lead PI'!AU33+'UW Co-I 1'!AU33+'UW Co-I 2'!AU33+'UW Co-I 3'!AU33+'UW Co-I 4'!AU33+'UW Co-I 5'!AU33+'UW Co-I 6'!AU33+'External Subs'!AU33</f>
        <v>0</v>
      </c>
      <c r="AX33" s="12">
        <f t="shared" si="29"/>
        <v>0</v>
      </c>
      <c r="AY33" s="98">
        <f t="shared" si="63"/>
        <v>0</v>
      </c>
    </row>
    <row r="34" spans="1:52" s="4" customFormat="1" outlineLevel="1" x14ac:dyDescent="0.2">
      <c r="A34" s="4" t="s">
        <v>13</v>
      </c>
      <c r="B34" s="85"/>
      <c r="C34" s="92">
        <f>'Lead PI'!C34+'UW Co-I 1'!C34+'UW Co-I 2'!C34+'UW Co-I 3'!C34+'UW Co-I 4'!C34+'UW Co-I 5'!C34+'UW Co-I 6'!C34+'External Subs'!C34</f>
        <v>0</v>
      </c>
      <c r="D34" s="93">
        <f>'Lead PI'!D34+'UW Co-I 1'!D34+'UW Co-I 2'!D34+'UW Co-I 3'!D34+'UW Co-I 4'!D34+'UW Co-I 5'!D34+'UW Co-I 6'!D34+'External Subs'!D34</f>
        <v>0</v>
      </c>
      <c r="E34" s="94">
        <f>'Lead PI'!E34+'UW Co-I 1'!E34+'UW Co-I 2'!E34+'UW Co-I 3'!E34+'UW Co-I 4'!E34+'UW Co-I 5'!E34+'UW Co-I 6'!E34+'External Subs'!E34</f>
        <v>0</v>
      </c>
      <c r="F34" s="94">
        <f>'Lead PI'!F34+'UW Co-I 1'!F34+'UW Co-I 2'!F34+'UW Co-I 3'!F34+'UW Co-I 4'!F34+'UW Co-I 5'!F34+'UW Co-I 6'!F34+'External Subs'!F34</f>
        <v>0</v>
      </c>
      <c r="G34" s="94">
        <f>'Lead PI'!G34+'UW Co-I 1'!G34+'UW Co-I 2'!G34+'UW Co-I 3'!G34+'UW Co-I 4'!G34+'UW Co-I 5'!G34+'UW Co-I 6'!G34+'External Subs'!G34</f>
        <v>0</v>
      </c>
      <c r="H34" s="94">
        <f>'Lead PI'!H34+'UW Co-I 1'!H34+'UW Co-I 2'!H34+'UW Co-I 3'!H34+'UW Co-I 4'!H34+'UW Co-I 5'!H34+'UW Co-I 6'!H34+'External Subs'!H34</f>
        <v>0</v>
      </c>
      <c r="I34" s="94">
        <f>'Lead PI'!I34+'UW Co-I 1'!I34+'UW Co-I 2'!I34+'UW Co-I 3'!I34+'UW Co-I 4'!I34+'UW Co-I 5'!I34+'UW Co-I 6'!I34+'External Subs'!I34</f>
        <v>0</v>
      </c>
      <c r="J34" s="2"/>
      <c r="K34" s="38">
        <f t="shared" si="71"/>
        <v>0</v>
      </c>
      <c r="L34" s="62">
        <f t="shared" ref="L34:L35" si="174">K34/12/173.33333333</f>
        <v>0</v>
      </c>
      <c r="M34" s="63">
        <f>E34*173.333333*$C$34</f>
        <v>0</v>
      </c>
      <c r="N34" s="39">
        <f t="shared" si="84"/>
        <v>0</v>
      </c>
      <c r="O34" s="39">
        <f>ROUND(N34*$C$41,0)</f>
        <v>0</v>
      </c>
      <c r="P34" s="40">
        <f t="shared" si="41"/>
        <v>0</v>
      </c>
      <c r="Q34" s="41"/>
      <c r="R34" s="39">
        <f t="shared" si="42"/>
        <v>0</v>
      </c>
      <c r="S34" s="62">
        <f t="shared" ref="S34:S35" si="175">R34/12/173.33333333</f>
        <v>0</v>
      </c>
      <c r="T34" s="63">
        <f>F34*173.333333*$C$34</f>
        <v>0</v>
      </c>
      <c r="U34" s="39">
        <f t="shared" si="85"/>
        <v>0</v>
      </c>
      <c r="V34" s="42">
        <f>ROUND(U34*$C$41,0)</f>
        <v>0</v>
      </c>
      <c r="W34" s="40">
        <f t="shared" si="44"/>
        <v>0</v>
      </c>
      <c r="X34" s="41"/>
      <c r="Y34" s="39">
        <f t="shared" si="45"/>
        <v>0</v>
      </c>
      <c r="Z34" s="62">
        <f t="shared" ref="Z34:Z35" si="176">Y34/12/173.33333333</f>
        <v>0</v>
      </c>
      <c r="AA34" s="63">
        <f>G34*173.333333*$C$34</f>
        <v>0</v>
      </c>
      <c r="AB34" s="39">
        <f t="shared" si="86"/>
        <v>0</v>
      </c>
      <c r="AC34" s="39">
        <f>ROUND(AB34*$C$41,0)</f>
        <v>0</v>
      </c>
      <c r="AD34" s="40">
        <f t="shared" si="47"/>
        <v>0</v>
      </c>
      <c r="AE34" s="41"/>
      <c r="AF34" s="39">
        <f t="shared" si="48"/>
        <v>0</v>
      </c>
      <c r="AG34" s="62">
        <f t="shared" ref="AG34:AG35" si="177">AF34/12/173.33333333</f>
        <v>0</v>
      </c>
      <c r="AH34" s="63">
        <f>H34*173.333333*$C$34</f>
        <v>0</v>
      </c>
      <c r="AI34" s="39">
        <f t="shared" si="87"/>
        <v>0</v>
      </c>
      <c r="AJ34" s="39">
        <f>ROUND(AI34*$C$41,0)</f>
        <v>0</v>
      </c>
      <c r="AK34" s="40">
        <f t="shared" si="50"/>
        <v>0</v>
      </c>
      <c r="AL34" s="41"/>
      <c r="AM34" s="39">
        <f t="shared" si="51"/>
        <v>0</v>
      </c>
      <c r="AN34" s="62">
        <f t="shared" ref="AN34:AN35" si="178">AM34/12/173.33333333</f>
        <v>0</v>
      </c>
      <c r="AO34" s="63">
        <f>I34*173.333333*$C$34</f>
        <v>0</v>
      </c>
      <c r="AP34" s="39">
        <f t="shared" si="88"/>
        <v>0</v>
      </c>
      <c r="AQ34" s="39">
        <f>ROUND(AP34*$C$41,0)</f>
        <v>0</v>
      </c>
      <c r="AR34" s="40">
        <f t="shared" si="53"/>
        <v>0</v>
      </c>
      <c r="AS34" s="41"/>
      <c r="AT34" s="68">
        <f t="shared" si="54"/>
        <v>0</v>
      </c>
      <c r="AU34" s="43">
        <f t="shared" si="55"/>
        <v>0</v>
      </c>
      <c r="AV34" s="49"/>
      <c r="AW34" s="49">
        <f>'Lead PI'!AU34+'UW Co-I 1'!AU34+'UW Co-I 2'!AU34+'UW Co-I 3'!AU34+'UW Co-I 4'!AU34+'UW Co-I 5'!AU34+'UW Co-I 6'!AU34+'External Subs'!AU34</f>
        <v>0</v>
      </c>
      <c r="AX34" s="12">
        <f t="shared" si="29"/>
        <v>0</v>
      </c>
      <c r="AY34" s="98">
        <f t="shared" si="63"/>
        <v>0</v>
      </c>
    </row>
    <row r="35" spans="1:52" s="4" customFormat="1" outlineLevel="1" x14ac:dyDescent="0.2">
      <c r="A35" s="4" t="s">
        <v>14</v>
      </c>
      <c r="B35" s="85"/>
      <c r="C35" s="92">
        <f>'Lead PI'!C35+'UW Co-I 1'!C35+'UW Co-I 2'!C35+'UW Co-I 3'!C35+'UW Co-I 4'!C35+'UW Co-I 5'!C35+'UW Co-I 6'!C35+'External Subs'!C35</f>
        <v>0</v>
      </c>
      <c r="D35" s="93">
        <f>'Lead PI'!D35+'UW Co-I 1'!D35+'UW Co-I 2'!D35+'UW Co-I 3'!D35+'UW Co-I 4'!D35+'UW Co-I 5'!D35+'UW Co-I 6'!D35+'External Subs'!D35</f>
        <v>0</v>
      </c>
      <c r="E35" s="94">
        <f>'Lead PI'!E35+'UW Co-I 1'!E35+'UW Co-I 2'!E35+'UW Co-I 3'!E35+'UW Co-I 4'!E35+'UW Co-I 5'!E35+'UW Co-I 6'!E35+'External Subs'!E35</f>
        <v>0</v>
      </c>
      <c r="F35" s="94">
        <f>'Lead PI'!F35+'UW Co-I 1'!F35+'UW Co-I 2'!F35+'UW Co-I 3'!F35+'UW Co-I 4'!F35+'UW Co-I 5'!F35+'UW Co-I 6'!F35+'External Subs'!F35</f>
        <v>0</v>
      </c>
      <c r="G35" s="94">
        <f>'Lead PI'!G35+'UW Co-I 1'!G35+'UW Co-I 2'!G35+'UW Co-I 3'!G35+'UW Co-I 4'!G35+'UW Co-I 5'!G35+'UW Co-I 6'!G35+'External Subs'!G35</f>
        <v>0</v>
      </c>
      <c r="H35" s="94">
        <f>'Lead PI'!H35+'UW Co-I 1'!H35+'UW Co-I 2'!H35+'UW Co-I 3'!H35+'UW Co-I 4'!H35+'UW Co-I 5'!H35+'UW Co-I 6'!H35+'External Subs'!H35</f>
        <v>0</v>
      </c>
      <c r="I35" s="94">
        <f>'Lead PI'!I35+'UW Co-I 1'!I35+'UW Co-I 2'!I35+'UW Co-I 3'!I35+'UW Co-I 4'!I35+'UW Co-I 5'!I35+'UW Co-I 6'!I35+'External Subs'!I35</f>
        <v>0</v>
      </c>
      <c r="J35" s="2"/>
      <c r="K35" s="38">
        <f t="shared" si="71"/>
        <v>0</v>
      </c>
      <c r="L35" s="62">
        <f t="shared" si="174"/>
        <v>0</v>
      </c>
      <c r="M35" s="63">
        <f>E35*173.333333*$C$35</f>
        <v>0</v>
      </c>
      <c r="N35" s="39">
        <f t="shared" si="84"/>
        <v>0</v>
      </c>
      <c r="O35" s="39">
        <f>ROUND(N35*$C$42,0)</f>
        <v>0</v>
      </c>
      <c r="P35" s="40">
        <f t="shared" si="41"/>
        <v>0</v>
      </c>
      <c r="Q35" s="41"/>
      <c r="R35" s="39">
        <f t="shared" si="42"/>
        <v>0</v>
      </c>
      <c r="S35" s="62">
        <f t="shared" si="175"/>
        <v>0</v>
      </c>
      <c r="T35" s="63">
        <f>F35*173.333333*$C$35</f>
        <v>0</v>
      </c>
      <c r="U35" s="39">
        <f t="shared" si="85"/>
        <v>0</v>
      </c>
      <c r="V35" s="42">
        <f>ROUND(U35*$C$42,0)</f>
        <v>0</v>
      </c>
      <c r="W35" s="40">
        <f t="shared" si="44"/>
        <v>0</v>
      </c>
      <c r="X35" s="41"/>
      <c r="Y35" s="39">
        <f t="shared" si="45"/>
        <v>0</v>
      </c>
      <c r="Z35" s="62">
        <f t="shared" si="176"/>
        <v>0</v>
      </c>
      <c r="AA35" s="63">
        <f>G35*173.333333*$C$35</f>
        <v>0</v>
      </c>
      <c r="AB35" s="39">
        <f t="shared" si="86"/>
        <v>0</v>
      </c>
      <c r="AC35" s="39">
        <f>ROUND(AB35*$C$42,0)</f>
        <v>0</v>
      </c>
      <c r="AD35" s="40">
        <f t="shared" si="47"/>
        <v>0</v>
      </c>
      <c r="AE35" s="41"/>
      <c r="AF35" s="39">
        <f t="shared" si="48"/>
        <v>0</v>
      </c>
      <c r="AG35" s="62">
        <f t="shared" si="177"/>
        <v>0</v>
      </c>
      <c r="AH35" s="63">
        <f>H35*173.333333*$C$35</f>
        <v>0</v>
      </c>
      <c r="AI35" s="39">
        <f t="shared" si="87"/>
        <v>0</v>
      </c>
      <c r="AJ35" s="39">
        <f>ROUND(AI35*$C$42,0)</f>
        <v>0</v>
      </c>
      <c r="AK35" s="40">
        <f t="shared" si="50"/>
        <v>0</v>
      </c>
      <c r="AL35" s="41"/>
      <c r="AM35" s="39">
        <f t="shared" si="51"/>
        <v>0</v>
      </c>
      <c r="AN35" s="62">
        <f t="shared" si="178"/>
        <v>0</v>
      </c>
      <c r="AO35" s="63">
        <f>I35*173.333333*$C$35</f>
        <v>0</v>
      </c>
      <c r="AP35" s="39">
        <f t="shared" si="88"/>
        <v>0</v>
      </c>
      <c r="AQ35" s="39">
        <f>ROUND(AP35*$C$42,0)</f>
        <v>0</v>
      </c>
      <c r="AR35" s="40">
        <f t="shared" si="53"/>
        <v>0</v>
      </c>
      <c r="AS35" s="41"/>
      <c r="AT35" s="68">
        <f t="shared" si="54"/>
        <v>0</v>
      </c>
      <c r="AU35" s="43">
        <f t="shared" si="55"/>
        <v>0</v>
      </c>
      <c r="AV35" s="49"/>
      <c r="AW35" s="49">
        <f>'Lead PI'!AU35+'UW Co-I 1'!AU35+'UW Co-I 2'!AU35+'UW Co-I 3'!AU35+'UW Co-I 4'!AU35+'UW Co-I 5'!AU35+'UW Co-I 6'!AU35+'External Subs'!AU35</f>
        <v>0</v>
      </c>
      <c r="AX35" s="12">
        <f t="shared" si="29"/>
        <v>0</v>
      </c>
      <c r="AY35" s="98">
        <f t="shared" si="63"/>
        <v>0</v>
      </c>
    </row>
    <row r="36" spans="1:52" s="4" customFormat="1" x14ac:dyDescent="0.2">
      <c r="D36" s="80" t="s">
        <v>69</v>
      </c>
      <c r="E36" s="78">
        <f>SUM(E16:E35)</f>
        <v>0</v>
      </c>
      <c r="F36" s="78">
        <f>SUM(F16:F35)</f>
        <v>0</v>
      </c>
      <c r="G36" s="78">
        <f>SUM(G16:G35)</f>
        <v>0</v>
      </c>
      <c r="H36" s="78">
        <f>SUM(H16:H35)</f>
        <v>0</v>
      </c>
      <c r="I36" s="78">
        <f>SUM(I16:I35)</f>
        <v>0</v>
      </c>
      <c r="J36" s="2"/>
      <c r="K36" s="9"/>
      <c r="L36" s="17"/>
      <c r="M36" s="17"/>
      <c r="N36" s="44">
        <f>SUM(N16:N35)</f>
        <v>0</v>
      </c>
      <c r="O36" s="44">
        <f>SUM(O16:O35)</f>
        <v>0</v>
      </c>
      <c r="P36" s="45">
        <f>SUM(P16:P35)</f>
        <v>0</v>
      </c>
      <c r="Q36" s="41"/>
      <c r="R36" s="39"/>
      <c r="S36" s="39"/>
      <c r="T36" s="39"/>
      <c r="U36" s="44">
        <f>SUM(U16:U35)</f>
        <v>0</v>
      </c>
      <c r="V36" s="44">
        <f>SUM(V16:V35)</f>
        <v>0</v>
      </c>
      <c r="W36" s="45">
        <f>SUM(W16:W35)</f>
        <v>0</v>
      </c>
      <c r="X36" s="41"/>
      <c r="Y36" s="39"/>
      <c r="Z36" s="39"/>
      <c r="AA36" s="39"/>
      <c r="AB36" s="44">
        <f>SUM(AB16:AB35)</f>
        <v>0</v>
      </c>
      <c r="AC36" s="44">
        <f>SUM(AC16:AC35)</f>
        <v>0</v>
      </c>
      <c r="AD36" s="45">
        <f>SUM(AD16:AD35)</f>
        <v>0</v>
      </c>
      <c r="AE36" s="41"/>
      <c r="AF36" s="46"/>
      <c r="AG36" s="46"/>
      <c r="AH36" s="46"/>
      <c r="AI36" s="44">
        <f>SUM(AI16:AI35)</f>
        <v>0</v>
      </c>
      <c r="AJ36" s="44">
        <f>SUM(AJ16:AJ35)</f>
        <v>0</v>
      </c>
      <c r="AK36" s="45">
        <f>SUM(AK16:AK35)</f>
        <v>0</v>
      </c>
      <c r="AL36" s="41"/>
      <c r="AM36" s="46"/>
      <c r="AN36" s="46"/>
      <c r="AO36" s="46"/>
      <c r="AP36" s="44">
        <f>SUM(AP16:AP35)</f>
        <v>0</v>
      </c>
      <c r="AQ36" s="44">
        <f>SUM(AQ16:AQ35)</f>
        <v>0</v>
      </c>
      <c r="AR36" s="45">
        <f>SUM(AR16:AR35)</f>
        <v>0</v>
      </c>
      <c r="AS36" s="41"/>
      <c r="AT36" s="70">
        <f t="shared" si="54"/>
        <v>0</v>
      </c>
      <c r="AU36" s="43">
        <f t="shared" si="55"/>
        <v>0</v>
      </c>
      <c r="AV36" s="49"/>
      <c r="AW36" s="49">
        <f>'Lead PI'!AU36+'UW Co-I 1'!AU36+'UW Co-I 2'!AU36+'UW Co-I 3'!AU36+'UW Co-I 4'!AU36+'UW Co-I 5'!AU36+'UW Co-I 6'!AU36+'External Subs'!AU36</f>
        <v>0</v>
      </c>
      <c r="AX36" s="12">
        <f t="shared" si="29"/>
        <v>0</v>
      </c>
    </row>
    <row r="37" spans="1:52" s="4" customFormat="1" x14ac:dyDescent="0.2">
      <c r="D37" s="80" t="s">
        <v>70</v>
      </c>
      <c r="J37" s="2"/>
      <c r="K37" s="9"/>
      <c r="L37" s="17"/>
      <c r="M37" s="17"/>
      <c r="N37" s="47">
        <f>N13+N36</f>
        <v>0</v>
      </c>
      <c r="O37" s="47">
        <f>O13+O36</f>
        <v>0</v>
      </c>
      <c r="P37" s="48">
        <f>P13+P36</f>
        <v>0</v>
      </c>
      <c r="Q37" s="41"/>
      <c r="R37" s="46"/>
      <c r="S37" s="46"/>
      <c r="T37" s="46"/>
      <c r="U37" s="47">
        <f>U13+U36</f>
        <v>0</v>
      </c>
      <c r="V37" s="47">
        <f>V13+V36</f>
        <v>0</v>
      </c>
      <c r="W37" s="48">
        <f>W13+W36</f>
        <v>0</v>
      </c>
      <c r="X37" s="41"/>
      <c r="Y37" s="46"/>
      <c r="Z37" s="46"/>
      <c r="AA37" s="46"/>
      <c r="AB37" s="47">
        <f>AB13+AB36</f>
        <v>0</v>
      </c>
      <c r="AC37" s="47">
        <f>AC13+AC36</f>
        <v>0</v>
      </c>
      <c r="AD37" s="48">
        <f>AD13+AD36</f>
        <v>0</v>
      </c>
      <c r="AE37" s="41"/>
      <c r="AF37" s="46"/>
      <c r="AG37" s="46"/>
      <c r="AH37" s="46"/>
      <c r="AI37" s="47">
        <f>AI13+AI36</f>
        <v>0</v>
      </c>
      <c r="AJ37" s="47">
        <f>AJ13+AJ36</f>
        <v>0</v>
      </c>
      <c r="AK37" s="48">
        <f>AK13+AK36</f>
        <v>0</v>
      </c>
      <c r="AL37" s="41"/>
      <c r="AM37" s="46"/>
      <c r="AN37" s="46"/>
      <c r="AO37" s="46"/>
      <c r="AP37" s="47">
        <f>AP13+AP36</f>
        <v>0</v>
      </c>
      <c r="AQ37" s="47">
        <f>AQ13+AQ36</f>
        <v>0</v>
      </c>
      <c r="AR37" s="48">
        <f>AR13+AR36</f>
        <v>0</v>
      </c>
      <c r="AS37" s="41"/>
      <c r="AT37" s="71">
        <f t="shared" si="54"/>
        <v>0</v>
      </c>
      <c r="AU37" s="43">
        <f>P37+W37+AD37+AK37+AR37</f>
        <v>0</v>
      </c>
      <c r="AV37" s="49"/>
      <c r="AW37" s="49">
        <f>'Lead PI'!AU37+'UW Co-I 1'!AU37+'UW Co-I 2'!AU37+'UW Co-I 3'!AU37+'UW Co-I 4'!AU37+'UW Co-I 5'!AU37+'UW Co-I 6'!AU37+'External Subs'!AU37</f>
        <v>0</v>
      </c>
      <c r="AX37" s="12">
        <f t="shared" si="29"/>
        <v>0</v>
      </c>
    </row>
    <row r="38" spans="1:52" s="4" customFormat="1" x14ac:dyDescent="0.2">
      <c r="J38" s="2"/>
      <c r="K38" s="9"/>
      <c r="L38" s="17"/>
      <c r="M38" s="17"/>
      <c r="N38" s="49"/>
      <c r="O38" s="49"/>
      <c r="P38" s="43"/>
      <c r="Q38" s="41"/>
      <c r="R38" s="46"/>
      <c r="S38" s="46"/>
      <c r="T38" s="46"/>
      <c r="U38" s="49"/>
      <c r="V38" s="49"/>
      <c r="W38" s="43"/>
      <c r="X38" s="41"/>
      <c r="Y38" s="46"/>
      <c r="Z38" s="46"/>
      <c r="AA38" s="46"/>
      <c r="AB38" s="49"/>
      <c r="AC38" s="49"/>
      <c r="AD38" s="43"/>
      <c r="AE38" s="41"/>
      <c r="AF38" s="46"/>
      <c r="AG38" s="46"/>
      <c r="AH38" s="46"/>
      <c r="AI38" s="49"/>
      <c r="AJ38" s="49"/>
      <c r="AK38" s="43"/>
      <c r="AL38" s="41"/>
      <c r="AM38" s="46"/>
      <c r="AN38" s="46"/>
      <c r="AO38" s="46"/>
      <c r="AP38" s="49"/>
      <c r="AQ38" s="49"/>
      <c r="AR38" s="43"/>
      <c r="AS38" s="41"/>
      <c r="AT38" s="68"/>
      <c r="AU38" s="43"/>
      <c r="AV38" s="49"/>
      <c r="AW38" s="49"/>
      <c r="AX38" s="12"/>
    </row>
    <row r="39" spans="1:52" s="4" customFormat="1" x14ac:dyDescent="0.2">
      <c r="A39" s="1" t="s">
        <v>15</v>
      </c>
      <c r="J39" s="2"/>
      <c r="K39" s="9"/>
      <c r="L39" s="17"/>
      <c r="M39" s="17"/>
      <c r="N39" s="46"/>
      <c r="O39" s="46"/>
      <c r="P39" s="43"/>
      <c r="Q39" s="41"/>
      <c r="R39" s="46"/>
      <c r="S39" s="46"/>
      <c r="T39" s="46"/>
      <c r="U39" s="46"/>
      <c r="V39" s="49"/>
      <c r="W39" s="43"/>
      <c r="X39" s="41"/>
      <c r="Y39" s="46"/>
      <c r="Z39" s="46"/>
      <c r="AA39" s="46"/>
      <c r="AB39" s="46"/>
      <c r="AC39" s="46"/>
      <c r="AD39" s="43"/>
      <c r="AE39" s="41"/>
      <c r="AF39" s="46"/>
      <c r="AG39" s="46"/>
      <c r="AH39" s="46"/>
      <c r="AI39" s="46"/>
      <c r="AJ39" s="46"/>
      <c r="AK39" s="43"/>
      <c r="AL39" s="41"/>
      <c r="AM39" s="46"/>
      <c r="AN39" s="46"/>
      <c r="AO39" s="46"/>
      <c r="AP39" s="46"/>
      <c r="AQ39" s="46"/>
      <c r="AR39" s="43"/>
      <c r="AS39" s="41"/>
      <c r="AT39"/>
      <c r="AU39" s="43"/>
      <c r="AV39" s="49"/>
      <c r="AW39" s="49"/>
      <c r="AX39" s="12"/>
    </row>
    <row r="40" spans="1:52" s="4" customFormat="1" hidden="1" outlineLevel="1" x14ac:dyDescent="0.2">
      <c r="A40" s="115">
        <v>0.36599999999999999</v>
      </c>
      <c r="B40" s="116" t="s">
        <v>84</v>
      </c>
      <c r="C40" s="115">
        <v>1.7999999999999999E-2</v>
      </c>
      <c r="D40" s="117" t="s">
        <v>81</v>
      </c>
      <c r="J40" s="2"/>
      <c r="K40" s="50"/>
      <c r="L40" s="50"/>
      <c r="M40" s="65">
        <f>SUM(M7:M35)</f>
        <v>0</v>
      </c>
    </row>
    <row r="41" spans="1:52" s="4" customFormat="1" hidden="1" outlineLevel="1" x14ac:dyDescent="0.2">
      <c r="A41" s="115">
        <v>0.22</v>
      </c>
      <c r="B41" s="116" t="s">
        <v>79</v>
      </c>
      <c r="C41" s="115">
        <v>0.36599999999999999</v>
      </c>
      <c r="D41" s="117" t="s">
        <v>82</v>
      </c>
      <c r="J41" s="2"/>
      <c r="K41" s="50"/>
      <c r="L41" s="50"/>
      <c r="M41" s="50"/>
      <c r="N41" s="46"/>
      <c r="O41" s="50"/>
      <c r="P41" s="51"/>
      <c r="Q41" s="41"/>
      <c r="R41" s="50"/>
      <c r="S41" s="50"/>
      <c r="T41" s="50"/>
      <c r="U41" s="46"/>
      <c r="V41" s="52"/>
      <c r="W41" s="51"/>
      <c r="X41" s="41"/>
      <c r="Y41" s="50"/>
      <c r="Z41" s="50"/>
      <c r="AA41" s="50"/>
      <c r="AB41" s="46"/>
      <c r="AC41" s="50"/>
      <c r="AD41" s="51"/>
      <c r="AE41" s="41"/>
      <c r="AF41" s="53"/>
      <c r="AG41" s="53"/>
      <c r="AH41" s="53"/>
      <c r="AI41" s="46"/>
      <c r="AJ41" s="50"/>
      <c r="AK41" s="51"/>
      <c r="AL41" s="41"/>
      <c r="AM41" s="53"/>
      <c r="AN41" s="53"/>
      <c r="AO41" s="53"/>
      <c r="AP41" s="46"/>
      <c r="AQ41" s="50"/>
      <c r="AR41" s="51"/>
      <c r="AS41" s="41"/>
      <c r="AT41"/>
      <c r="AU41" s="43"/>
      <c r="AV41" s="49"/>
      <c r="AW41" s="49"/>
      <c r="AX41" s="12"/>
    </row>
    <row r="42" spans="1:52" s="4" customFormat="1" hidden="1" outlineLevel="1" x14ac:dyDescent="0.2">
      <c r="A42" s="115">
        <v>0.217</v>
      </c>
      <c r="B42" s="117" t="s">
        <v>80</v>
      </c>
      <c r="C42" s="115">
        <v>0.1</v>
      </c>
      <c r="D42" s="117" t="s">
        <v>83</v>
      </c>
      <c r="J42" s="2"/>
      <c r="K42" s="50"/>
      <c r="L42" s="50"/>
      <c r="M42" s="50"/>
      <c r="N42" s="46"/>
      <c r="O42" s="50"/>
      <c r="P42" s="51"/>
      <c r="Q42" s="41"/>
      <c r="R42" s="50"/>
      <c r="S42" s="50"/>
      <c r="T42" s="50"/>
      <c r="U42" s="46"/>
      <c r="V42" s="52"/>
      <c r="W42" s="51"/>
      <c r="X42" s="41"/>
      <c r="Y42" s="50"/>
      <c r="Z42" s="50"/>
      <c r="AA42" s="50"/>
      <c r="AB42" s="46"/>
      <c r="AC42" s="50"/>
      <c r="AD42" s="51"/>
      <c r="AE42" s="41"/>
      <c r="AF42" s="53"/>
      <c r="AG42" s="53"/>
      <c r="AH42" s="53"/>
      <c r="AI42" s="46"/>
      <c r="AJ42" s="50"/>
      <c r="AK42" s="51"/>
      <c r="AL42" s="41"/>
      <c r="AM42" s="53"/>
      <c r="AN42" s="53"/>
      <c r="AO42" s="53"/>
      <c r="AP42" s="46"/>
      <c r="AQ42" s="50"/>
      <c r="AR42" s="51"/>
      <c r="AS42" s="41"/>
      <c r="AT42"/>
      <c r="AU42" s="43"/>
      <c r="AV42" s="49"/>
      <c r="AW42" s="49"/>
      <c r="AX42" s="12"/>
    </row>
    <row r="43" spans="1:52" s="4" customFormat="1" collapsed="1" x14ac:dyDescent="0.2">
      <c r="D43" s="80" t="s">
        <v>68</v>
      </c>
      <c r="J43" s="2"/>
      <c r="K43" s="50"/>
      <c r="L43" s="50"/>
      <c r="M43" s="50"/>
      <c r="N43" s="46">
        <f>O37</f>
        <v>0</v>
      </c>
      <c r="O43" s="50"/>
      <c r="P43" s="51"/>
      <c r="Q43" s="41"/>
      <c r="R43" s="50"/>
      <c r="S43" s="50"/>
      <c r="T43" s="65">
        <f>SUM(T7:T35)</f>
        <v>0</v>
      </c>
      <c r="U43" s="46">
        <f>V37</f>
        <v>0</v>
      </c>
      <c r="V43" s="50"/>
      <c r="W43" s="51"/>
      <c r="X43" s="41"/>
      <c r="Y43" s="50"/>
      <c r="Z43" s="50"/>
      <c r="AA43" s="65">
        <f>SUM(AA7:AA35)</f>
        <v>0</v>
      </c>
      <c r="AB43" s="46">
        <f>AC37</f>
        <v>0</v>
      </c>
      <c r="AC43" s="50"/>
      <c r="AD43" s="51"/>
      <c r="AE43" s="41"/>
      <c r="AF43" s="53"/>
      <c r="AG43" s="53"/>
      <c r="AH43" s="65">
        <f>SUM(AH7:AH35)</f>
        <v>0</v>
      </c>
      <c r="AI43" s="46">
        <f>AJ37</f>
        <v>0</v>
      </c>
      <c r="AJ43" s="50"/>
      <c r="AK43" s="51"/>
      <c r="AL43" s="41"/>
      <c r="AM43" s="53"/>
      <c r="AN43" s="53"/>
      <c r="AO43" s="65">
        <f>SUM(AO7:AO35)</f>
        <v>0</v>
      </c>
      <c r="AP43" s="46">
        <f>AQ37</f>
        <v>0</v>
      </c>
      <c r="AQ43" s="50"/>
      <c r="AR43" s="51"/>
      <c r="AS43" s="41"/>
      <c r="AT43"/>
      <c r="AU43" s="43">
        <f>AP43+AI43+AB43+U43+N43</f>
        <v>0</v>
      </c>
      <c r="AV43" s="49"/>
      <c r="AW43" s="49">
        <f>'Lead PI'!AU43+'UW Co-I 1'!AU43+'UW Co-I 2'!AU43+'UW Co-I 3'!AU43+'UW Co-I 4'!AU43+'UW Co-I 5'!AU43+'UW Co-I 6'!AU43+'External Subs'!AU43</f>
        <v>0</v>
      </c>
      <c r="AX43" s="12">
        <f>AU43-AW43</f>
        <v>0</v>
      </c>
    </row>
    <row r="44" spans="1:52" s="4" customFormat="1" x14ac:dyDescent="0.2">
      <c r="D44" s="80" t="s">
        <v>85</v>
      </c>
      <c r="J44" s="2"/>
      <c r="K44" s="50"/>
      <c r="L44" s="50"/>
      <c r="M44" s="50"/>
      <c r="N44" s="54">
        <f>N37+N43</f>
        <v>0</v>
      </c>
      <c r="O44" s="50"/>
      <c r="P44" s="51"/>
      <c r="Q44" s="41"/>
      <c r="R44" s="50"/>
      <c r="S44" s="50"/>
      <c r="T44" s="50"/>
      <c r="U44" s="54">
        <f>U37+U43</f>
        <v>0</v>
      </c>
      <c r="V44" s="52"/>
      <c r="W44" s="51"/>
      <c r="X44" s="41"/>
      <c r="Y44" s="50"/>
      <c r="Z44" s="50"/>
      <c r="AA44" s="50"/>
      <c r="AB44" s="54">
        <f>AB37+AB43</f>
        <v>0</v>
      </c>
      <c r="AC44" s="50"/>
      <c r="AD44" s="51"/>
      <c r="AE44" s="41"/>
      <c r="AF44" s="53"/>
      <c r="AG44" s="53"/>
      <c r="AH44" s="53"/>
      <c r="AI44" s="54">
        <f>AI37+AI43</f>
        <v>0</v>
      </c>
      <c r="AJ44" s="50"/>
      <c r="AK44" s="51"/>
      <c r="AL44" s="41"/>
      <c r="AM44" s="53"/>
      <c r="AN44" s="53"/>
      <c r="AO44" s="53"/>
      <c r="AP44" s="54">
        <f>AP37+AP43</f>
        <v>0</v>
      </c>
      <c r="AQ44" s="50"/>
      <c r="AR44" s="51"/>
      <c r="AS44" s="41"/>
      <c r="AT44"/>
      <c r="AU44" s="55">
        <f>AP44+AI44+AB44+U44+N44</f>
        <v>0</v>
      </c>
      <c r="AV44" s="49"/>
      <c r="AW44" s="49">
        <f>'Lead PI'!AU44+'UW Co-I 1'!AU44+'UW Co-I 2'!AU44+'UW Co-I 3'!AU44+'UW Co-I 4'!AU44+'UW Co-I 5'!AU44+'UW Co-I 6'!AU44+'External Subs'!AU44</f>
        <v>0</v>
      </c>
      <c r="AX44" s="12">
        <f t="shared" si="29"/>
        <v>0</v>
      </c>
    </row>
    <row r="45" spans="1:52" s="4" customFormat="1" ht="15" x14ac:dyDescent="0.2">
      <c r="J45" s="2"/>
      <c r="K45" s="18"/>
      <c r="L45" s="18"/>
      <c r="M45" s="18"/>
      <c r="N45" s="10"/>
      <c r="O45" s="18"/>
      <c r="P45" s="19"/>
      <c r="Q45" s="2"/>
      <c r="R45" s="18"/>
      <c r="S45" s="18"/>
      <c r="T45" s="18"/>
      <c r="U45" s="10"/>
      <c r="V45" s="20"/>
      <c r="W45" s="19"/>
      <c r="X45" s="2"/>
      <c r="Y45" s="18"/>
      <c r="Z45" s="18"/>
      <c r="AA45" s="18"/>
      <c r="AB45" s="10"/>
      <c r="AC45" s="18"/>
      <c r="AD45" s="19"/>
      <c r="AE45" s="2"/>
      <c r="AF45" s="21"/>
      <c r="AG45" s="21"/>
      <c r="AH45" s="21"/>
      <c r="AI45" s="10"/>
      <c r="AJ45" s="18"/>
      <c r="AK45" s="19"/>
      <c r="AL45" s="2"/>
      <c r="AM45" s="21"/>
      <c r="AN45" s="21"/>
      <c r="AO45" s="21"/>
      <c r="AP45" s="10"/>
      <c r="AQ45" s="18"/>
      <c r="AR45" s="19"/>
      <c r="AS45" s="2"/>
      <c r="AU45" s="13"/>
      <c r="AV45" s="17"/>
      <c r="AW45" s="17"/>
      <c r="AX45" s="12"/>
      <c r="AZ45" s="72"/>
    </row>
    <row r="46" spans="1:52" s="4" customFormat="1" ht="15" x14ac:dyDescent="0.2">
      <c r="A46" s="1" t="s">
        <v>16</v>
      </c>
      <c r="J46" s="2"/>
      <c r="K46" s="18"/>
      <c r="L46" s="18"/>
      <c r="M46" s="18"/>
      <c r="N46" s="10"/>
      <c r="O46" s="18"/>
      <c r="P46" s="19"/>
      <c r="Q46" s="2"/>
      <c r="R46" s="18"/>
      <c r="S46" s="18"/>
      <c r="T46" s="18"/>
      <c r="U46" s="10"/>
      <c r="V46" s="20"/>
      <c r="W46" s="19"/>
      <c r="X46" s="2"/>
      <c r="Y46" s="18"/>
      <c r="Z46" s="18"/>
      <c r="AA46" s="18"/>
      <c r="AB46" s="10"/>
      <c r="AC46" s="18"/>
      <c r="AD46" s="19"/>
      <c r="AE46" s="2"/>
      <c r="AF46" s="21"/>
      <c r="AG46" s="21"/>
      <c r="AH46" s="21"/>
      <c r="AI46" s="10"/>
      <c r="AJ46" s="18"/>
      <c r="AK46" s="19"/>
      <c r="AL46" s="2"/>
      <c r="AM46" s="21"/>
      <c r="AN46" s="21"/>
      <c r="AO46" s="21"/>
      <c r="AP46" s="10"/>
      <c r="AQ46" s="18"/>
      <c r="AR46" s="19"/>
      <c r="AS46" s="2"/>
      <c r="AU46" s="13"/>
      <c r="AV46" s="17"/>
      <c r="AW46" s="17"/>
      <c r="AX46" s="12"/>
      <c r="AZ46" s="72"/>
    </row>
    <row r="47" spans="1:52" s="4" customFormat="1" ht="15" outlineLevel="1" x14ac:dyDescent="0.2">
      <c r="A47" s="75" t="s">
        <v>0</v>
      </c>
      <c r="B47" s="85"/>
      <c r="J47" s="2"/>
      <c r="K47" s="22"/>
      <c r="L47" s="22"/>
      <c r="M47" s="22"/>
      <c r="N47" s="93">
        <f>'Lead PI'!N47+'UW Co-I 1'!N47+'UW Co-I 2'!N47+'UW Co-I 3'!N47+'UW Co-I 4'!N47+'UW Co-I 5'!N47+'UW Co-I 6'!N47+'External Subs'!N47</f>
        <v>0</v>
      </c>
      <c r="O47" s="22"/>
      <c r="P47" s="23"/>
      <c r="Q47" s="2"/>
      <c r="R47" s="22"/>
      <c r="S47" s="22"/>
      <c r="T47" s="22"/>
      <c r="U47" s="93">
        <f>'Lead PI'!U47+'UW Co-I 1'!U47+'UW Co-I 2'!U47+'UW Co-I 3'!U47+'UW Co-I 4'!U47+'UW Co-I 5'!U47+'UW Co-I 6'!U47+'External Subs'!U47</f>
        <v>0</v>
      </c>
      <c r="V47" s="24"/>
      <c r="W47" s="23"/>
      <c r="X47" s="2"/>
      <c r="Y47" s="22"/>
      <c r="Z47" s="22"/>
      <c r="AA47" s="22"/>
      <c r="AB47" s="93">
        <f>'Lead PI'!AB47+'UW Co-I 1'!AB47+'UW Co-I 2'!AB47+'UW Co-I 3'!AB47+'UW Co-I 4'!AB47+'UW Co-I 5'!AB47+'UW Co-I 6'!AB47+'External Subs'!AB47</f>
        <v>0</v>
      </c>
      <c r="AC47" s="22"/>
      <c r="AD47" s="23"/>
      <c r="AE47" s="2"/>
      <c r="AF47" s="21"/>
      <c r="AG47" s="21"/>
      <c r="AH47" s="21"/>
      <c r="AI47" s="93">
        <f>'Lead PI'!AI47+'UW Co-I 1'!AI47+'UW Co-I 2'!AI47+'UW Co-I 3'!AI47+'UW Co-I 4'!AI47+'UW Co-I 5'!AI47+'UW Co-I 6'!AI47+'External Subs'!AI47</f>
        <v>0</v>
      </c>
      <c r="AJ47" s="22"/>
      <c r="AK47" s="23"/>
      <c r="AL47" s="2"/>
      <c r="AM47" s="21"/>
      <c r="AN47" s="21"/>
      <c r="AO47" s="21"/>
      <c r="AP47" s="93">
        <f>'Lead PI'!AP47+'UW Co-I 1'!AP47+'UW Co-I 2'!AP47+'UW Co-I 3'!AP47+'UW Co-I 4'!AP47+'UW Co-I 5'!AP47+'UW Co-I 6'!AP47+'External Subs'!AP47</f>
        <v>0</v>
      </c>
      <c r="AQ47" s="22"/>
      <c r="AR47" s="23"/>
      <c r="AS47" s="2"/>
      <c r="AU47" s="43">
        <f>AP47+AI47+AB47+U47+N47</f>
        <v>0</v>
      </c>
      <c r="AV47" s="49"/>
      <c r="AW47" s="49">
        <f>'Lead PI'!AU47+'UW Co-I 1'!AU47+'UW Co-I 2'!AU47+'UW Co-I 3'!AU47+'UW Co-I 4'!AU47+'UW Co-I 5'!AU47+'UW Co-I 6'!AU47+'External Subs'!AU47</f>
        <v>0</v>
      </c>
      <c r="AX47" s="12">
        <f t="shared" si="29"/>
        <v>0</v>
      </c>
      <c r="AZ47" s="72"/>
    </row>
    <row r="48" spans="1:52" s="4" customFormat="1" ht="15" outlineLevel="1" x14ac:dyDescent="0.2">
      <c r="A48" s="75" t="s">
        <v>1</v>
      </c>
      <c r="B48" s="85"/>
      <c r="J48" s="2"/>
      <c r="K48" s="22"/>
      <c r="L48" s="22"/>
      <c r="M48" s="22"/>
      <c r="N48" s="93">
        <f>'Lead PI'!N48+'UW Co-I 1'!N48+'UW Co-I 2'!N48+'UW Co-I 3'!N48+'UW Co-I 4'!N48+'UW Co-I 5'!N48+'UW Co-I 6'!N48+'External Subs'!N48</f>
        <v>0</v>
      </c>
      <c r="O48" s="22"/>
      <c r="P48" s="23"/>
      <c r="Q48" s="2"/>
      <c r="R48" s="22"/>
      <c r="S48" s="22"/>
      <c r="T48" s="22"/>
      <c r="U48" s="93">
        <f>'Lead PI'!U48+'UW Co-I 1'!U48+'UW Co-I 2'!U48+'UW Co-I 3'!U48+'UW Co-I 4'!U48+'UW Co-I 5'!U48+'UW Co-I 6'!U48+'External Subs'!U48</f>
        <v>0</v>
      </c>
      <c r="V48" s="24"/>
      <c r="W48" s="23"/>
      <c r="X48" s="2"/>
      <c r="Y48" s="22"/>
      <c r="Z48" s="22"/>
      <c r="AA48" s="22"/>
      <c r="AB48" s="93">
        <f>'Lead PI'!AB48+'UW Co-I 1'!AB48+'UW Co-I 2'!AB48+'UW Co-I 3'!AB48+'UW Co-I 4'!AB48+'UW Co-I 5'!AB48+'UW Co-I 6'!AB48+'External Subs'!AB48</f>
        <v>0</v>
      </c>
      <c r="AC48" s="22"/>
      <c r="AD48" s="23"/>
      <c r="AE48" s="2"/>
      <c r="AF48" s="21"/>
      <c r="AG48" s="21"/>
      <c r="AH48" s="21"/>
      <c r="AI48" s="93">
        <f>'Lead PI'!AI48+'UW Co-I 1'!AI48+'UW Co-I 2'!AI48+'UW Co-I 3'!AI48+'UW Co-I 4'!AI48+'UW Co-I 5'!AI48+'UW Co-I 6'!AI48+'External Subs'!AI48</f>
        <v>0</v>
      </c>
      <c r="AJ48" s="22"/>
      <c r="AK48" s="23"/>
      <c r="AL48" s="2"/>
      <c r="AM48" s="21"/>
      <c r="AN48" s="21"/>
      <c r="AO48" s="21"/>
      <c r="AP48" s="93">
        <f>'Lead PI'!AP48+'UW Co-I 1'!AP48+'UW Co-I 2'!AP48+'UW Co-I 3'!AP48+'UW Co-I 4'!AP48+'UW Co-I 5'!AP48+'UW Co-I 6'!AP48+'External Subs'!AP48</f>
        <v>0</v>
      </c>
      <c r="AQ48" s="22"/>
      <c r="AR48" s="23"/>
      <c r="AS48" s="2"/>
      <c r="AU48" s="43">
        <f>AP48+AI48+AB48+U48+N48</f>
        <v>0</v>
      </c>
      <c r="AV48" s="49"/>
      <c r="AW48" s="49">
        <f>'Lead PI'!AU48+'UW Co-I 1'!AU48+'UW Co-I 2'!AU48+'UW Co-I 3'!AU48+'UW Co-I 4'!AU48+'UW Co-I 5'!AU48+'UW Co-I 6'!AU48+'External Subs'!AU48</f>
        <v>0</v>
      </c>
      <c r="AX48" s="12">
        <f t="shared" si="29"/>
        <v>0</v>
      </c>
      <c r="AZ48" s="72"/>
    </row>
    <row r="49" spans="1:52" s="4" customFormat="1" ht="15" outlineLevel="1" x14ac:dyDescent="0.2">
      <c r="A49" s="75" t="s">
        <v>2</v>
      </c>
      <c r="B49" s="85"/>
      <c r="J49" s="2"/>
      <c r="K49" s="22"/>
      <c r="L49" s="22"/>
      <c r="M49" s="22"/>
      <c r="N49" s="93">
        <f>'Lead PI'!N49+'UW Co-I 1'!N49+'UW Co-I 2'!N49+'UW Co-I 3'!N49+'UW Co-I 4'!N49+'UW Co-I 5'!N49+'UW Co-I 6'!N49+'External Subs'!N49</f>
        <v>0</v>
      </c>
      <c r="O49" s="22"/>
      <c r="P49" s="23"/>
      <c r="Q49" s="2"/>
      <c r="R49" s="22"/>
      <c r="S49" s="22"/>
      <c r="T49" s="22"/>
      <c r="U49" s="93">
        <f>'Lead PI'!U49+'UW Co-I 1'!U49+'UW Co-I 2'!U49+'UW Co-I 3'!U49+'UW Co-I 4'!U49+'UW Co-I 5'!U49+'UW Co-I 6'!U49+'External Subs'!U49</f>
        <v>0</v>
      </c>
      <c r="V49" s="24"/>
      <c r="W49" s="23"/>
      <c r="X49" s="2"/>
      <c r="Y49" s="22"/>
      <c r="Z49" s="22"/>
      <c r="AA49" s="22"/>
      <c r="AB49" s="93">
        <f>'Lead PI'!AB49+'UW Co-I 1'!AB49+'UW Co-I 2'!AB49+'UW Co-I 3'!AB49+'UW Co-I 4'!AB49+'UW Co-I 5'!AB49+'UW Co-I 6'!AB49+'External Subs'!AB49</f>
        <v>0</v>
      </c>
      <c r="AC49" s="22"/>
      <c r="AD49" s="23"/>
      <c r="AE49" s="2"/>
      <c r="AF49" s="21"/>
      <c r="AG49" s="21"/>
      <c r="AH49" s="21"/>
      <c r="AI49" s="93">
        <f>'Lead PI'!AI49+'UW Co-I 1'!AI49+'UW Co-I 2'!AI49+'UW Co-I 3'!AI49+'UW Co-I 4'!AI49+'UW Co-I 5'!AI49+'UW Co-I 6'!AI49+'External Subs'!AI49</f>
        <v>0</v>
      </c>
      <c r="AJ49" s="22"/>
      <c r="AK49" s="23"/>
      <c r="AL49" s="2"/>
      <c r="AM49" s="21"/>
      <c r="AN49" s="21"/>
      <c r="AO49" s="21"/>
      <c r="AP49" s="93">
        <f>'Lead PI'!AP49+'UW Co-I 1'!AP49+'UW Co-I 2'!AP49+'UW Co-I 3'!AP49+'UW Co-I 4'!AP49+'UW Co-I 5'!AP49+'UW Co-I 6'!AP49+'External Subs'!AP49</f>
        <v>0</v>
      </c>
      <c r="AQ49" s="22"/>
      <c r="AR49" s="23"/>
      <c r="AS49" s="2"/>
      <c r="AU49" s="43">
        <f>AP49+AI49+AB49+U49+N49</f>
        <v>0</v>
      </c>
      <c r="AV49" s="49"/>
      <c r="AW49" s="49">
        <f>'Lead PI'!AU49+'UW Co-I 1'!AU49+'UW Co-I 2'!AU49+'UW Co-I 3'!AU49+'UW Co-I 4'!AU49+'UW Co-I 5'!AU49+'UW Co-I 6'!AU49+'External Subs'!AU49</f>
        <v>0</v>
      </c>
      <c r="AX49" s="12">
        <f t="shared" si="29"/>
        <v>0</v>
      </c>
      <c r="AZ49" s="72"/>
    </row>
    <row r="50" spans="1:52" s="4" customFormat="1" outlineLevel="1" x14ac:dyDescent="0.2">
      <c r="A50" s="75" t="s">
        <v>3</v>
      </c>
      <c r="B50" s="85"/>
      <c r="J50" s="2"/>
      <c r="K50" s="22"/>
      <c r="L50" s="22"/>
      <c r="M50" s="22"/>
      <c r="N50" s="93">
        <f>'Lead PI'!N50+'UW Co-I 1'!N50+'UW Co-I 2'!N50+'UW Co-I 3'!N50+'UW Co-I 4'!N50+'UW Co-I 5'!N50+'UW Co-I 6'!N50+'External Subs'!N50</f>
        <v>0</v>
      </c>
      <c r="O50" s="22"/>
      <c r="P50" s="23"/>
      <c r="Q50" s="2"/>
      <c r="R50" s="22"/>
      <c r="S50" s="22"/>
      <c r="T50" s="22"/>
      <c r="U50" s="93">
        <f>'Lead PI'!U50+'UW Co-I 1'!U50+'UW Co-I 2'!U50+'UW Co-I 3'!U50+'UW Co-I 4'!U50+'UW Co-I 5'!U50+'UW Co-I 6'!U50+'External Subs'!U50</f>
        <v>0</v>
      </c>
      <c r="V50" s="24"/>
      <c r="W50" s="23"/>
      <c r="X50" s="2"/>
      <c r="Y50" s="22"/>
      <c r="Z50" s="22"/>
      <c r="AA50" s="22"/>
      <c r="AB50" s="93">
        <f>'Lead PI'!AB50+'UW Co-I 1'!AB50+'UW Co-I 2'!AB50+'UW Co-I 3'!AB50+'UW Co-I 4'!AB50+'UW Co-I 5'!AB50+'UW Co-I 6'!AB50+'External Subs'!AB50</f>
        <v>0</v>
      </c>
      <c r="AC50" s="22"/>
      <c r="AD50" s="23"/>
      <c r="AE50" s="2"/>
      <c r="AF50" s="21"/>
      <c r="AG50" s="21"/>
      <c r="AH50" s="21"/>
      <c r="AI50" s="93">
        <f>'Lead PI'!AI50+'UW Co-I 1'!AI50+'UW Co-I 2'!AI50+'UW Co-I 3'!AI50+'UW Co-I 4'!AI50+'UW Co-I 5'!AI50+'UW Co-I 6'!AI50+'External Subs'!AI50</f>
        <v>0</v>
      </c>
      <c r="AJ50" s="22"/>
      <c r="AK50" s="23"/>
      <c r="AL50" s="2"/>
      <c r="AM50" s="21"/>
      <c r="AN50" s="21"/>
      <c r="AO50" s="21"/>
      <c r="AP50" s="93">
        <f>'Lead PI'!AP50+'UW Co-I 1'!AP50+'UW Co-I 2'!AP50+'UW Co-I 3'!AP50+'UW Co-I 4'!AP50+'UW Co-I 5'!AP50+'UW Co-I 6'!AP50+'External Subs'!AP50</f>
        <v>0</v>
      </c>
      <c r="AQ50" s="22"/>
      <c r="AR50" s="23"/>
      <c r="AS50" s="2"/>
      <c r="AU50" s="43">
        <f>AP50+AI50+AB50+U50+N50</f>
        <v>0</v>
      </c>
      <c r="AV50" s="49"/>
      <c r="AW50" s="49">
        <f>'Lead PI'!AU50+'UW Co-I 1'!AU50+'UW Co-I 2'!AU50+'UW Co-I 3'!AU50+'UW Co-I 4'!AU50+'UW Co-I 5'!AU50+'UW Co-I 6'!AU50+'External Subs'!AU50</f>
        <v>0</v>
      </c>
      <c r="AX50" s="12">
        <f t="shared" si="29"/>
        <v>0</v>
      </c>
    </row>
    <row r="51" spans="1:52" s="4" customFormat="1" outlineLevel="1" x14ac:dyDescent="0.2">
      <c r="A51" s="75" t="s">
        <v>4</v>
      </c>
      <c r="B51" s="88"/>
      <c r="J51" s="2"/>
      <c r="K51" s="22"/>
      <c r="L51" s="22"/>
      <c r="M51" s="22"/>
      <c r="N51" s="93">
        <f>'Lead PI'!N51+'UW Co-I 1'!N51+'UW Co-I 2'!N51+'UW Co-I 3'!N51+'UW Co-I 4'!N51+'UW Co-I 5'!N51+'UW Co-I 6'!N51+'External Subs'!N51</f>
        <v>0</v>
      </c>
      <c r="O51" s="22"/>
      <c r="P51" s="23"/>
      <c r="Q51" s="2"/>
      <c r="R51" s="22"/>
      <c r="S51" s="22"/>
      <c r="T51" s="22"/>
      <c r="U51" s="93">
        <f>'Lead PI'!U51+'UW Co-I 1'!U51+'UW Co-I 2'!U51+'UW Co-I 3'!U51+'UW Co-I 4'!U51+'UW Co-I 5'!U51+'UW Co-I 6'!U51+'External Subs'!U51</f>
        <v>0</v>
      </c>
      <c r="V51" s="24"/>
      <c r="W51" s="23"/>
      <c r="X51" s="2"/>
      <c r="Y51" s="22"/>
      <c r="Z51" s="22"/>
      <c r="AA51" s="22"/>
      <c r="AB51" s="93">
        <f>'Lead PI'!AB51+'UW Co-I 1'!AB51+'UW Co-I 2'!AB51+'UW Co-I 3'!AB51+'UW Co-I 4'!AB51+'UW Co-I 5'!AB51+'UW Co-I 6'!AB51+'External Subs'!AB51</f>
        <v>0</v>
      </c>
      <c r="AC51" s="22"/>
      <c r="AD51" s="23"/>
      <c r="AE51" s="2"/>
      <c r="AF51" s="21"/>
      <c r="AG51" s="21"/>
      <c r="AH51" s="21"/>
      <c r="AI51" s="93">
        <f>'Lead PI'!AI51+'UW Co-I 1'!AI51+'UW Co-I 2'!AI51+'UW Co-I 3'!AI51+'UW Co-I 4'!AI51+'UW Co-I 5'!AI51+'UW Co-I 6'!AI51+'External Subs'!AI51</f>
        <v>0</v>
      </c>
      <c r="AJ51" s="22"/>
      <c r="AK51" s="23"/>
      <c r="AL51" s="2"/>
      <c r="AM51" s="21"/>
      <c r="AN51" s="21"/>
      <c r="AO51" s="21"/>
      <c r="AP51" s="93">
        <f>'Lead PI'!AP51+'UW Co-I 1'!AP51+'UW Co-I 2'!AP51+'UW Co-I 3'!AP51+'UW Co-I 4'!AP51+'UW Co-I 5'!AP51+'UW Co-I 6'!AP51+'External Subs'!AP51</f>
        <v>0</v>
      </c>
      <c r="AQ51" s="22"/>
      <c r="AR51" s="23"/>
      <c r="AS51" s="2"/>
      <c r="AU51" s="43">
        <f>AP51+AI51+AB51+U51+N51</f>
        <v>0</v>
      </c>
      <c r="AV51" s="49"/>
      <c r="AW51" s="49">
        <f>'Lead PI'!AU51+'UW Co-I 1'!AU51+'UW Co-I 2'!AU51+'UW Co-I 3'!AU51+'UW Co-I 4'!AU51+'UW Co-I 5'!AU51+'UW Co-I 6'!AU51+'External Subs'!AU51</f>
        <v>0</v>
      </c>
      <c r="AX51" s="12">
        <f t="shared" si="29"/>
        <v>0</v>
      </c>
    </row>
    <row r="52" spans="1:52" s="4" customFormat="1" x14ac:dyDescent="0.2">
      <c r="D52" s="79" t="s">
        <v>67</v>
      </c>
      <c r="J52" s="2"/>
      <c r="K52" s="18"/>
      <c r="L52" s="18"/>
      <c r="M52" s="18"/>
      <c r="N52" s="15">
        <f>SUM(N47:N51)</f>
        <v>0</v>
      </c>
      <c r="O52" s="18"/>
      <c r="P52" s="19"/>
      <c r="Q52" s="2"/>
      <c r="R52" s="18"/>
      <c r="S52" s="18"/>
      <c r="T52" s="18"/>
      <c r="U52" s="54">
        <f>SUM(U47:U51)</f>
        <v>0</v>
      </c>
      <c r="V52" s="52"/>
      <c r="W52" s="51"/>
      <c r="X52" s="41"/>
      <c r="Y52" s="50"/>
      <c r="Z52" s="50"/>
      <c r="AA52" s="50"/>
      <c r="AB52" s="54">
        <f>SUM(AB47:AB51)</f>
        <v>0</v>
      </c>
      <c r="AC52" s="50"/>
      <c r="AD52" s="51"/>
      <c r="AE52" s="41"/>
      <c r="AF52" s="53"/>
      <c r="AG52" s="53"/>
      <c r="AH52" s="53"/>
      <c r="AI52" s="54">
        <f>SUM(AI47:AI51)</f>
        <v>0</v>
      </c>
      <c r="AJ52" s="50"/>
      <c r="AK52" s="51"/>
      <c r="AL52" s="41"/>
      <c r="AM52" s="53"/>
      <c r="AN52" s="53"/>
      <c r="AO52" s="53"/>
      <c r="AP52" s="54">
        <f>SUM(AP47:AP51)</f>
        <v>0</v>
      </c>
      <c r="AQ52" s="50"/>
      <c r="AR52" s="51"/>
      <c r="AS52" s="41"/>
      <c r="AT52"/>
      <c r="AU52" s="55">
        <f>SUM(AU47:AU51)</f>
        <v>0</v>
      </c>
      <c r="AV52" s="49"/>
      <c r="AW52" s="49">
        <f>'Lead PI'!AU52+'UW Co-I 1'!AU52+'UW Co-I 2'!AU52+'UW Co-I 3'!AU52+'UW Co-I 4'!AU52+'UW Co-I 5'!AU52+'UW Co-I 6'!AU52+'External Subs'!AU52</f>
        <v>0</v>
      </c>
      <c r="AX52" s="12">
        <f t="shared" si="29"/>
        <v>0</v>
      </c>
    </row>
    <row r="53" spans="1:52" s="4" customFormat="1" x14ac:dyDescent="0.2">
      <c r="J53" s="2"/>
      <c r="K53" s="18"/>
      <c r="L53" s="18"/>
      <c r="M53" s="18"/>
      <c r="N53" s="10"/>
      <c r="O53" s="18"/>
      <c r="P53" s="19"/>
      <c r="Q53" s="2"/>
      <c r="R53" s="18"/>
      <c r="S53" s="18"/>
      <c r="T53" s="18"/>
      <c r="U53" s="46"/>
      <c r="V53" s="52"/>
      <c r="W53" s="51"/>
      <c r="X53" s="41"/>
      <c r="Y53" s="50"/>
      <c r="Z53" s="50"/>
      <c r="AA53" s="50"/>
      <c r="AB53" s="46"/>
      <c r="AC53" s="50"/>
      <c r="AD53" s="51"/>
      <c r="AE53" s="41"/>
      <c r="AF53" s="53"/>
      <c r="AG53" s="53"/>
      <c r="AH53" s="53"/>
      <c r="AI53" s="46"/>
      <c r="AJ53" s="50"/>
      <c r="AK53" s="51"/>
      <c r="AL53" s="41"/>
      <c r="AM53" s="53"/>
      <c r="AN53" s="53"/>
      <c r="AO53" s="53"/>
      <c r="AP53" s="46"/>
      <c r="AQ53" s="50"/>
      <c r="AR53" s="51"/>
      <c r="AS53" s="41"/>
      <c r="AT53"/>
      <c r="AU53" s="43"/>
      <c r="AV53" s="49"/>
      <c r="AW53" s="49"/>
      <c r="AX53" s="12"/>
    </row>
    <row r="54" spans="1:52" s="4" customFormat="1" x14ac:dyDescent="0.2">
      <c r="A54" s="1" t="s">
        <v>17</v>
      </c>
      <c r="J54" s="2"/>
      <c r="K54" s="18"/>
      <c r="L54" s="18"/>
      <c r="M54" s="18"/>
      <c r="N54" s="10"/>
      <c r="O54" s="18"/>
      <c r="P54" s="19"/>
      <c r="Q54" s="2"/>
      <c r="R54" s="18"/>
      <c r="S54" s="18"/>
      <c r="T54" s="18"/>
      <c r="U54" s="46"/>
      <c r="V54" s="52"/>
      <c r="W54" s="51"/>
      <c r="X54" s="41"/>
      <c r="Y54" s="50"/>
      <c r="Z54" s="50"/>
      <c r="AA54" s="50"/>
      <c r="AB54" s="46"/>
      <c r="AC54" s="50"/>
      <c r="AD54" s="51"/>
      <c r="AE54" s="41"/>
      <c r="AF54" s="53"/>
      <c r="AG54" s="53"/>
      <c r="AH54" s="53"/>
      <c r="AI54" s="46"/>
      <c r="AJ54" s="50"/>
      <c r="AK54" s="51"/>
      <c r="AL54" s="41"/>
      <c r="AM54" s="53"/>
      <c r="AN54" s="53"/>
      <c r="AO54" s="53"/>
      <c r="AP54" s="46"/>
      <c r="AQ54" s="50"/>
      <c r="AR54" s="51"/>
      <c r="AS54" s="41"/>
      <c r="AT54"/>
      <c r="AU54" s="43"/>
      <c r="AV54" s="49"/>
      <c r="AW54" s="49"/>
      <c r="AX54" s="12"/>
    </row>
    <row r="55" spans="1:52" s="4" customFormat="1" x14ac:dyDescent="0.2">
      <c r="A55" s="14" t="s">
        <v>18</v>
      </c>
      <c r="J55" s="2"/>
      <c r="K55" s="22"/>
      <c r="L55" s="22"/>
      <c r="M55" s="22"/>
      <c r="N55" s="93">
        <f>'Lead PI'!N55+'UW Co-I 1'!N55+'UW Co-I 2'!N55+'UW Co-I 3'!N55+'UW Co-I 4'!N55+'UW Co-I 5'!N55+'UW Co-I 6'!N55+'External Subs'!N55</f>
        <v>0</v>
      </c>
      <c r="O55" s="95"/>
      <c r="P55" s="96"/>
      <c r="Q55" s="41"/>
      <c r="R55" s="95"/>
      <c r="S55" s="95"/>
      <c r="T55" s="95"/>
      <c r="U55" s="93">
        <f>'Lead PI'!U55+'UW Co-I 1'!U55+'UW Co-I 2'!U55+'UW Co-I 3'!U55+'UW Co-I 4'!U55+'UW Co-I 5'!U55+'UW Co-I 6'!U55+'External Subs'!U55</f>
        <v>0</v>
      </c>
      <c r="V55" s="97"/>
      <c r="W55" s="96"/>
      <c r="X55" s="41"/>
      <c r="Y55" s="95"/>
      <c r="Z55" s="95"/>
      <c r="AA55" s="95"/>
      <c r="AB55" s="93">
        <f>'Lead PI'!AB55+'UW Co-I 1'!AB55+'UW Co-I 2'!AB55+'UW Co-I 3'!AB55+'UW Co-I 4'!AB55+'UW Co-I 5'!AB55+'UW Co-I 6'!AB55+'External Subs'!AB55</f>
        <v>0</v>
      </c>
      <c r="AC55" s="95"/>
      <c r="AD55" s="96"/>
      <c r="AE55" s="41"/>
      <c r="AF55" s="53"/>
      <c r="AG55" s="53"/>
      <c r="AH55" s="53"/>
      <c r="AI55" s="93">
        <f>'Lead PI'!AI55+'UW Co-I 1'!AI55+'UW Co-I 2'!AI55+'UW Co-I 3'!AI55+'UW Co-I 4'!AI55+'UW Co-I 5'!AI55+'UW Co-I 6'!AI55+'External Subs'!AI55</f>
        <v>0</v>
      </c>
      <c r="AJ55" s="95"/>
      <c r="AK55" s="96"/>
      <c r="AL55" s="41"/>
      <c r="AM55" s="53"/>
      <c r="AN55" s="53"/>
      <c r="AO55" s="53"/>
      <c r="AP55" s="93">
        <f>'Lead PI'!AP55+'UW Co-I 1'!AP55+'UW Co-I 2'!AP55+'UW Co-I 3'!AP55+'UW Co-I 4'!AP55+'UW Co-I 5'!AP55+'UW Co-I 6'!AP55+'External Subs'!AP55</f>
        <v>0</v>
      </c>
      <c r="AQ55" s="95"/>
      <c r="AR55" s="96"/>
      <c r="AS55" s="41"/>
      <c r="AT55"/>
      <c r="AU55" s="43">
        <f>AP55+AI55+AB55+U55+N55</f>
        <v>0</v>
      </c>
      <c r="AV55" s="49"/>
      <c r="AW55" s="49">
        <f>'Lead PI'!AU55+'UW Co-I 1'!AU55+'UW Co-I 2'!AU55+'UW Co-I 3'!AU55+'UW Co-I 4'!AU55+'UW Co-I 5'!AU55+'UW Co-I 6'!AU55+'External Subs'!AU55</f>
        <v>0</v>
      </c>
      <c r="AX55" s="12">
        <f t="shared" si="29"/>
        <v>0</v>
      </c>
    </row>
    <row r="56" spans="1:52" s="4" customFormat="1" x14ac:dyDescent="0.2">
      <c r="A56" s="14" t="s">
        <v>19</v>
      </c>
      <c r="J56" s="2"/>
      <c r="K56" s="22"/>
      <c r="L56" s="22"/>
      <c r="M56" s="22"/>
      <c r="N56" s="93">
        <f>'Lead PI'!N56+'UW Co-I 1'!N56+'UW Co-I 2'!N56+'UW Co-I 3'!N56+'UW Co-I 4'!N56+'UW Co-I 5'!N56+'UW Co-I 6'!N56+'External Subs'!N56</f>
        <v>0</v>
      </c>
      <c r="O56" s="95"/>
      <c r="P56" s="96"/>
      <c r="Q56" s="41"/>
      <c r="R56" s="95"/>
      <c r="S56" s="95"/>
      <c r="T56" s="95"/>
      <c r="U56" s="93">
        <f>'Lead PI'!U56+'UW Co-I 1'!U56+'UW Co-I 2'!U56+'UW Co-I 3'!U56+'UW Co-I 4'!U56+'UW Co-I 5'!U56+'UW Co-I 6'!U56+'External Subs'!U56</f>
        <v>0</v>
      </c>
      <c r="V56" s="97"/>
      <c r="W56" s="96"/>
      <c r="X56" s="41"/>
      <c r="Y56" s="95"/>
      <c r="Z56" s="95"/>
      <c r="AA56" s="95"/>
      <c r="AB56" s="93">
        <f>'Lead PI'!AB56+'UW Co-I 1'!AB56+'UW Co-I 2'!AB56+'UW Co-I 3'!AB56+'UW Co-I 4'!AB56+'UW Co-I 5'!AB56+'UW Co-I 6'!AB56+'External Subs'!AB56</f>
        <v>0</v>
      </c>
      <c r="AC56" s="95"/>
      <c r="AD56" s="96"/>
      <c r="AE56" s="41"/>
      <c r="AF56" s="53"/>
      <c r="AG56" s="53"/>
      <c r="AH56" s="53"/>
      <c r="AI56" s="93">
        <f>'Lead PI'!AI56+'UW Co-I 1'!AI56+'UW Co-I 2'!AI56+'UW Co-I 3'!AI56+'UW Co-I 4'!AI56+'UW Co-I 5'!AI56+'UW Co-I 6'!AI56+'External Subs'!AI56</f>
        <v>0</v>
      </c>
      <c r="AJ56" s="95"/>
      <c r="AK56" s="96"/>
      <c r="AL56" s="41"/>
      <c r="AM56" s="53"/>
      <c r="AN56" s="53"/>
      <c r="AO56" s="53"/>
      <c r="AP56" s="93">
        <f>'Lead PI'!AP56+'UW Co-I 1'!AP56+'UW Co-I 2'!AP56+'UW Co-I 3'!AP56+'UW Co-I 4'!AP56+'UW Co-I 5'!AP56+'UW Co-I 6'!AP56+'External Subs'!AP56</f>
        <v>0</v>
      </c>
      <c r="AQ56" s="95"/>
      <c r="AR56" s="96"/>
      <c r="AS56" s="41"/>
      <c r="AT56"/>
      <c r="AU56" s="43">
        <f>AP56+AI56+AB56+U56+N56</f>
        <v>0</v>
      </c>
      <c r="AV56" s="49"/>
      <c r="AW56" s="49">
        <f>'Lead PI'!AU56+'UW Co-I 1'!AU56+'UW Co-I 2'!AU56+'UW Co-I 3'!AU56+'UW Co-I 4'!AU56+'UW Co-I 5'!AU56+'UW Co-I 6'!AU56+'External Subs'!AU56</f>
        <v>0</v>
      </c>
      <c r="AX56" s="12">
        <f t="shared" si="29"/>
        <v>0</v>
      </c>
    </row>
    <row r="57" spans="1:52" s="4" customFormat="1" x14ac:dyDescent="0.2">
      <c r="D57" s="81" t="s">
        <v>72</v>
      </c>
      <c r="J57" s="2"/>
      <c r="K57" s="22"/>
      <c r="L57" s="22"/>
      <c r="M57" s="22"/>
      <c r="N57" s="25">
        <f>SUM(N55:N56)</f>
        <v>0</v>
      </c>
      <c r="O57" s="22"/>
      <c r="P57" s="23"/>
      <c r="Q57" s="2"/>
      <c r="R57" s="22"/>
      <c r="S57" s="22"/>
      <c r="T57" s="22"/>
      <c r="U57" s="99">
        <f>SUM(U55:U56)</f>
        <v>0</v>
      </c>
      <c r="V57" s="97"/>
      <c r="W57" s="96"/>
      <c r="X57" s="41"/>
      <c r="Y57" s="95"/>
      <c r="Z57" s="95"/>
      <c r="AA57" s="95"/>
      <c r="AB57" s="99">
        <f>SUM(AB55:AB56)</f>
        <v>0</v>
      </c>
      <c r="AC57" s="95"/>
      <c r="AD57" s="96"/>
      <c r="AE57" s="41"/>
      <c r="AF57" s="53"/>
      <c r="AG57" s="53"/>
      <c r="AH57" s="53"/>
      <c r="AI57" s="99">
        <f>SUM(AI55:AI56)</f>
        <v>0</v>
      </c>
      <c r="AJ57" s="95"/>
      <c r="AK57" s="96"/>
      <c r="AL57" s="41"/>
      <c r="AM57" s="53"/>
      <c r="AN57" s="53"/>
      <c r="AO57" s="53"/>
      <c r="AP57" s="99">
        <f>SUM(AP55:AP56)</f>
        <v>0</v>
      </c>
      <c r="AQ57" s="95"/>
      <c r="AR57" s="96"/>
      <c r="AS57" s="41"/>
      <c r="AT57"/>
      <c r="AU57" s="55">
        <f>SUM(AU55:AU56)</f>
        <v>0</v>
      </c>
      <c r="AV57" s="49"/>
      <c r="AW57" s="49">
        <f>'Lead PI'!AU57+'UW Co-I 1'!AU57+'UW Co-I 2'!AU57+'UW Co-I 3'!AU57+'UW Co-I 4'!AU57+'UW Co-I 5'!AU57+'UW Co-I 6'!AU57+'External Subs'!AU57</f>
        <v>0</v>
      </c>
      <c r="AX57" s="12">
        <f t="shared" si="29"/>
        <v>0</v>
      </c>
    </row>
    <row r="58" spans="1:52" s="4" customFormat="1" x14ac:dyDescent="0.2">
      <c r="J58" s="2"/>
      <c r="K58" s="18"/>
      <c r="L58" s="18"/>
      <c r="M58" s="18"/>
      <c r="N58" s="10"/>
      <c r="O58" s="18"/>
      <c r="P58" s="19"/>
      <c r="Q58" s="2"/>
      <c r="R58" s="18"/>
      <c r="S58" s="18"/>
      <c r="T58" s="18"/>
      <c r="U58" s="46"/>
      <c r="V58" s="52"/>
      <c r="W58" s="51"/>
      <c r="X58" s="41"/>
      <c r="Y58" s="50"/>
      <c r="Z58" s="50"/>
      <c r="AA58" s="50"/>
      <c r="AB58" s="46"/>
      <c r="AC58" s="50"/>
      <c r="AD58" s="51"/>
      <c r="AE58" s="41"/>
      <c r="AF58" s="53"/>
      <c r="AG58" s="53"/>
      <c r="AH58" s="53"/>
      <c r="AI58" s="46"/>
      <c r="AJ58" s="50"/>
      <c r="AK58" s="51"/>
      <c r="AL58" s="41"/>
      <c r="AM58" s="53"/>
      <c r="AN58" s="53"/>
      <c r="AO58" s="53"/>
      <c r="AP58" s="46"/>
      <c r="AQ58" s="50"/>
      <c r="AR58" s="51"/>
      <c r="AS58" s="41"/>
      <c r="AT58"/>
      <c r="AU58" s="43"/>
      <c r="AV58" s="49"/>
      <c r="AW58" s="49"/>
      <c r="AX58" s="12"/>
    </row>
    <row r="59" spans="1:52" s="4" customFormat="1" x14ac:dyDescent="0.2">
      <c r="A59" s="1" t="s">
        <v>20</v>
      </c>
      <c r="J59" s="2"/>
      <c r="K59" s="18"/>
      <c r="L59" s="18"/>
      <c r="M59" s="18"/>
      <c r="N59" s="10"/>
      <c r="O59" s="18"/>
      <c r="P59" s="19"/>
      <c r="Q59" s="2"/>
      <c r="R59" s="18"/>
      <c r="S59" s="18"/>
      <c r="T59" s="18"/>
      <c r="U59" s="46"/>
      <c r="V59" s="52"/>
      <c r="W59" s="51"/>
      <c r="X59" s="41"/>
      <c r="Y59" s="50"/>
      <c r="Z59" s="50"/>
      <c r="AA59" s="50"/>
      <c r="AB59" s="46"/>
      <c r="AC59" s="50"/>
      <c r="AD59" s="51"/>
      <c r="AE59" s="41"/>
      <c r="AF59" s="53"/>
      <c r="AG59" s="53"/>
      <c r="AH59" s="53"/>
      <c r="AI59" s="46"/>
      <c r="AJ59" s="50"/>
      <c r="AK59" s="51"/>
      <c r="AL59" s="41"/>
      <c r="AM59" s="53"/>
      <c r="AN59" s="53"/>
      <c r="AO59" s="53"/>
      <c r="AP59" s="46"/>
      <c r="AQ59" s="50"/>
      <c r="AR59" s="51"/>
      <c r="AS59" s="41"/>
      <c r="AT59"/>
      <c r="AU59" s="43"/>
      <c r="AV59" s="49"/>
      <c r="AW59" s="49"/>
      <c r="AX59" s="12"/>
    </row>
    <row r="60" spans="1:52" s="4" customFormat="1" x14ac:dyDescent="0.2">
      <c r="A60" s="4" t="s">
        <v>21</v>
      </c>
      <c r="J60" s="2"/>
      <c r="K60" s="22"/>
      <c r="L60" s="22"/>
      <c r="M60" s="22"/>
      <c r="N60" s="93">
        <f>'Lead PI'!N60+'UW Co-I 1'!N60+'UW Co-I 2'!N60+'UW Co-I 3'!N60+'UW Co-I 4'!N60+'UW Co-I 5'!N60+'UW Co-I 6'!N60+'External Subs'!N60</f>
        <v>0</v>
      </c>
      <c r="O60" s="95"/>
      <c r="P60" s="96"/>
      <c r="Q60" s="41"/>
      <c r="R60" s="95"/>
      <c r="S60" s="95"/>
      <c r="T60" s="95"/>
      <c r="U60" s="93">
        <f>'Lead PI'!U60+'UW Co-I 1'!U60+'UW Co-I 2'!U60+'UW Co-I 3'!U60+'UW Co-I 4'!U60+'UW Co-I 5'!U60+'UW Co-I 6'!U60+'External Subs'!U60</f>
        <v>0</v>
      </c>
      <c r="V60" s="97"/>
      <c r="W60" s="96"/>
      <c r="X60" s="41"/>
      <c r="Y60" s="95"/>
      <c r="Z60" s="95"/>
      <c r="AA60" s="95"/>
      <c r="AB60" s="93">
        <f>'Lead PI'!AB60+'UW Co-I 1'!AB60+'UW Co-I 2'!AB60+'UW Co-I 3'!AB60+'UW Co-I 4'!AB60+'UW Co-I 5'!AB60+'UW Co-I 6'!AB60+'External Subs'!AB60</f>
        <v>0</v>
      </c>
      <c r="AC60" s="95"/>
      <c r="AD60" s="96"/>
      <c r="AE60" s="41"/>
      <c r="AF60" s="53"/>
      <c r="AG60" s="53"/>
      <c r="AH60" s="53"/>
      <c r="AI60" s="93">
        <f>'Lead PI'!AI60+'UW Co-I 1'!AI60+'UW Co-I 2'!AI60+'UW Co-I 3'!AI60+'UW Co-I 4'!AI60+'UW Co-I 5'!AI60+'UW Co-I 6'!AI60+'External Subs'!AI60</f>
        <v>0</v>
      </c>
      <c r="AJ60" s="95"/>
      <c r="AK60" s="96"/>
      <c r="AL60" s="41"/>
      <c r="AM60" s="53"/>
      <c r="AN60" s="53"/>
      <c r="AO60" s="53"/>
      <c r="AP60" s="93">
        <f>'Lead PI'!AP60+'UW Co-I 1'!AP60+'UW Co-I 2'!AP60+'UW Co-I 3'!AP60+'UW Co-I 4'!AP60+'UW Co-I 5'!AP60+'UW Co-I 6'!AP60+'External Subs'!AP60</f>
        <v>0</v>
      </c>
      <c r="AQ60" s="95"/>
      <c r="AR60" s="96"/>
      <c r="AS60" s="41"/>
      <c r="AT60"/>
      <c r="AU60" s="43">
        <f>AP60+AI60+AB60+U60+N60</f>
        <v>0</v>
      </c>
      <c r="AV60" s="49"/>
      <c r="AW60" s="49">
        <f>'Lead PI'!AU60+'UW Co-I 1'!AU60+'UW Co-I 2'!AU60+'UW Co-I 3'!AU60+'UW Co-I 4'!AU60+'UW Co-I 5'!AU60+'UW Co-I 6'!AU60+'External Subs'!AU60</f>
        <v>0</v>
      </c>
      <c r="AX60" s="12">
        <f t="shared" si="29"/>
        <v>0</v>
      </c>
    </row>
    <row r="61" spans="1:52" s="4" customFormat="1" x14ac:dyDescent="0.2">
      <c r="A61" s="4" t="s">
        <v>22</v>
      </c>
      <c r="J61" s="2"/>
      <c r="K61" s="22"/>
      <c r="L61" s="22"/>
      <c r="M61" s="22"/>
      <c r="N61" s="93">
        <f>'Lead PI'!N61+'UW Co-I 1'!N61+'UW Co-I 2'!N61+'UW Co-I 3'!N61+'UW Co-I 4'!N61+'UW Co-I 5'!N61+'UW Co-I 6'!N61+'External Subs'!N61</f>
        <v>0</v>
      </c>
      <c r="O61" s="95"/>
      <c r="P61" s="96"/>
      <c r="Q61" s="41"/>
      <c r="R61" s="95"/>
      <c r="S61" s="95"/>
      <c r="T61" s="95"/>
      <c r="U61" s="93">
        <f>'Lead PI'!U61+'UW Co-I 1'!U61+'UW Co-I 2'!U61+'UW Co-I 3'!U61+'UW Co-I 4'!U61+'UW Co-I 5'!U61+'UW Co-I 6'!U61+'External Subs'!U61</f>
        <v>0</v>
      </c>
      <c r="V61" s="97"/>
      <c r="W61" s="96"/>
      <c r="X61" s="41"/>
      <c r="Y61" s="95"/>
      <c r="Z61" s="95"/>
      <c r="AA61" s="95"/>
      <c r="AB61" s="93">
        <f>'Lead PI'!AB61+'UW Co-I 1'!AB61+'UW Co-I 2'!AB61+'UW Co-I 3'!AB61+'UW Co-I 4'!AB61+'UW Co-I 5'!AB61+'UW Co-I 6'!AB61+'External Subs'!AB61</f>
        <v>0</v>
      </c>
      <c r="AC61" s="95"/>
      <c r="AD61" s="96"/>
      <c r="AE61" s="41"/>
      <c r="AF61" s="53"/>
      <c r="AG61" s="53"/>
      <c r="AH61" s="53"/>
      <c r="AI61" s="93">
        <f>'Lead PI'!AI61+'UW Co-I 1'!AI61+'UW Co-I 2'!AI61+'UW Co-I 3'!AI61+'UW Co-I 4'!AI61+'UW Co-I 5'!AI61+'UW Co-I 6'!AI61+'External Subs'!AI61</f>
        <v>0</v>
      </c>
      <c r="AJ61" s="95"/>
      <c r="AK61" s="96"/>
      <c r="AL61" s="41"/>
      <c r="AM61" s="53"/>
      <c r="AN61" s="53"/>
      <c r="AO61" s="53"/>
      <c r="AP61" s="93">
        <f>'Lead PI'!AP61+'UW Co-I 1'!AP61+'UW Co-I 2'!AP61+'UW Co-I 3'!AP61+'UW Co-I 4'!AP61+'UW Co-I 5'!AP61+'UW Co-I 6'!AP61+'External Subs'!AP61</f>
        <v>0</v>
      </c>
      <c r="AQ61" s="95"/>
      <c r="AR61" s="96"/>
      <c r="AS61" s="41"/>
      <c r="AT61"/>
      <c r="AU61" s="43">
        <f>AP61+AI61+AB61+U61+N61</f>
        <v>0</v>
      </c>
      <c r="AV61" s="49"/>
      <c r="AW61" s="49">
        <f>'Lead PI'!AU61+'UW Co-I 1'!AU61+'UW Co-I 2'!AU61+'UW Co-I 3'!AU61+'UW Co-I 4'!AU61+'UW Co-I 5'!AU61+'UW Co-I 6'!AU61+'External Subs'!AU61</f>
        <v>0</v>
      </c>
      <c r="AX61" s="12">
        <f t="shared" si="29"/>
        <v>0</v>
      </c>
    </row>
    <row r="62" spans="1:52" s="4" customFormat="1" x14ac:dyDescent="0.2">
      <c r="A62" s="4" t="s">
        <v>23</v>
      </c>
      <c r="J62" s="2"/>
      <c r="K62" s="22"/>
      <c r="L62" s="22"/>
      <c r="M62" s="22"/>
      <c r="N62" s="93">
        <f>'Lead PI'!N62+'UW Co-I 1'!N62+'UW Co-I 2'!N62+'UW Co-I 3'!N62+'UW Co-I 4'!N62+'UW Co-I 5'!N62+'UW Co-I 6'!N62+'External Subs'!N62</f>
        <v>0</v>
      </c>
      <c r="O62" s="95"/>
      <c r="P62" s="96"/>
      <c r="Q62" s="41"/>
      <c r="R62" s="95"/>
      <c r="S62" s="95"/>
      <c r="T62" s="95"/>
      <c r="U62" s="93">
        <f>'Lead PI'!U62+'UW Co-I 1'!U62+'UW Co-I 2'!U62+'UW Co-I 3'!U62+'UW Co-I 4'!U62+'UW Co-I 5'!U62+'UW Co-I 6'!U62+'External Subs'!U62</f>
        <v>0</v>
      </c>
      <c r="V62" s="97"/>
      <c r="W62" s="96"/>
      <c r="X62" s="41"/>
      <c r="Y62" s="95"/>
      <c r="Z62" s="95"/>
      <c r="AA62" s="95"/>
      <c r="AB62" s="93">
        <f>'Lead PI'!AB62+'UW Co-I 1'!AB62+'UW Co-I 2'!AB62+'UW Co-I 3'!AB62+'UW Co-I 4'!AB62+'UW Co-I 5'!AB62+'UW Co-I 6'!AB62+'External Subs'!AB62</f>
        <v>0</v>
      </c>
      <c r="AC62" s="95"/>
      <c r="AD62" s="96"/>
      <c r="AE62" s="41"/>
      <c r="AF62" s="53"/>
      <c r="AG62" s="53"/>
      <c r="AH62" s="53"/>
      <c r="AI62" s="93">
        <f>'Lead PI'!AI62+'UW Co-I 1'!AI62+'UW Co-I 2'!AI62+'UW Co-I 3'!AI62+'UW Co-I 4'!AI62+'UW Co-I 5'!AI62+'UW Co-I 6'!AI62+'External Subs'!AI62</f>
        <v>0</v>
      </c>
      <c r="AJ62" s="95"/>
      <c r="AK62" s="96"/>
      <c r="AL62" s="41"/>
      <c r="AM62" s="53"/>
      <c r="AN62" s="53"/>
      <c r="AO62" s="53"/>
      <c r="AP62" s="93">
        <f>'Lead PI'!AP62+'UW Co-I 1'!AP62+'UW Co-I 2'!AP62+'UW Co-I 3'!AP62+'UW Co-I 4'!AP62+'UW Co-I 5'!AP62+'UW Co-I 6'!AP62+'External Subs'!AP62</f>
        <v>0</v>
      </c>
      <c r="AQ62" s="95"/>
      <c r="AR62" s="96"/>
      <c r="AS62" s="41"/>
      <c r="AT62"/>
      <c r="AU62" s="43">
        <f>AP62+AI62+AB62+U62+N62</f>
        <v>0</v>
      </c>
      <c r="AV62" s="49"/>
      <c r="AW62" s="49">
        <f>'Lead PI'!AU62+'UW Co-I 1'!AU62+'UW Co-I 2'!AU62+'UW Co-I 3'!AU62+'UW Co-I 4'!AU62+'UW Co-I 5'!AU62+'UW Co-I 6'!AU62+'External Subs'!AU62</f>
        <v>0</v>
      </c>
      <c r="AX62" s="12">
        <f t="shared" si="29"/>
        <v>0</v>
      </c>
    </row>
    <row r="63" spans="1:52" s="4" customFormat="1" x14ac:dyDescent="0.2">
      <c r="A63" s="4" t="s">
        <v>24</v>
      </c>
      <c r="J63" s="2"/>
      <c r="K63" s="22"/>
      <c r="L63" s="22"/>
      <c r="M63" s="22"/>
      <c r="N63" s="93">
        <f>'Lead PI'!N63+'UW Co-I 1'!N63+'UW Co-I 2'!N63+'UW Co-I 3'!N63+'UW Co-I 4'!N63+'UW Co-I 5'!N63+'UW Co-I 6'!N63+'External Subs'!N63</f>
        <v>0</v>
      </c>
      <c r="O63" s="95"/>
      <c r="P63" s="96"/>
      <c r="Q63" s="41"/>
      <c r="R63" s="95"/>
      <c r="S63" s="95"/>
      <c r="T63" s="95"/>
      <c r="U63" s="93">
        <f>'Lead PI'!U63+'UW Co-I 1'!U63+'UW Co-I 2'!U63+'UW Co-I 3'!U63+'UW Co-I 4'!U63+'UW Co-I 5'!U63+'UW Co-I 6'!U63+'External Subs'!U63</f>
        <v>0</v>
      </c>
      <c r="V63" s="97"/>
      <c r="W63" s="96"/>
      <c r="X63" s="41"/>
      <c r="Y63" s="95"/>
      <c r="Z63" s="95"/>
      <c r="AA63" s="95"/>
      <c r="AB63" s="93">
        <f>'Lead PI'!AB63+'UW Co-I 1'!AB63+'UW Co-I 2'!AB63+'UW Co-I 3'!AB63+'UW Co-I 4'!AB63+'UW Co-I 5'!AB63+'UW Co-I 6'!AB63+'External Subs'!AB63</f>
        <v>0</v>
      </c>
      <c r="AC63" s="95"/>
      <c r="AD63" s="96"/>
      <c r="AE63" s="41"/>
      <c r="AF63" s="53"/>
      <c r="AG63" s="53"/>
      <c r="AH63" s="53"/>
      <c r="AI63" s="93">
        <f>'Lead PI'!AI63+'UW Co-I 1'!AI63+'UW Co-I 2'!AI63+'UW Co-I 3'!AI63+'UW Co-I 4'!AI63+'UW Co-I 5'!AI63+'UW Co-I 6'!AI63+'External Subs'!AI63</f>
        <v>0</v>
      </c>
      <c r="AJ63" s="95"/>
      <c r="AK63" s="96"/>
      <c r="AL63" s="41"/>
      <c r="AM63" s="53"/>
      <c r="AN63" s="53"/>
      <c r="AO63" s="53"/>
      <c r="AP63" s="93">
        <f>'Lead PI'!AP63+'UW Co-I 1'!AP63+'UW Co-I 2'!AP63+'UW Co-I 3'!AP63+'UW Co-I 4'!AP63+'UW Co-I 5'!AP63+'UW Co-I 6'!AP63+'External Subs'!AP63</f>
        <v>0</v>
      </c>
      <c r="AQ63" s="95"/>
      <c r="AR63" s="96"/>
      <c r="AS63" s="41"/>
      <c r="AT63"/>
      <c r="AU63" s="43">
        <f>AP63+AI63+AB63+U63+N63</f>
        <v>0</v>
      </c>
      <c r="AV63" s="49"/>
      <c r="AW63" s="49">
        <f>'Lead PI'!AU63+'UW Co-I 1'!AU63+'UW Co-I 2'!AU63+'UW Co-I 3'!AU63+'UW Co-I 4'!AU63+'UW Co-I 5'!AU63+'UW Co-I 6'!AU63+'External Subs'!AU63</f>
        <v>0</v>
      </c>
      <c r="AX63" s="12">
        <f t="shared" si="29"/>
        <v>0</v>
      </c>
    </row>
    <row r="64" spans="1:52" s="4" customFormat="1" x14ac:dyDescent="0.2">
      <c r="D64" s="80" t="s">
        <v>74</v>
      </c>
      <c r="J64" s="2"/>
      <c r="K64" s="22"/>
      <c r="L64" s="22"/>
      <c r="M64" s="22"/>
      <c r="N64" s="25">
        <f>SUM(N60:N63)</f>
        <v>0</v>
      </c>
      <c r="O64" s="22"/>
      <c r="P64" s="23"/>
      <c r="Q64" s="2"/>
      <c r="R64" s="22"/>
      <c r="S64" s="22"/>
      <c r="T64" s="22"/>
      <c r="U64" s="99">
        <f>SUM(U60:U63)</f>
        <v>0</v>
      </c>
      <c r="V64" s="97"/>
      <c r="W64" s="96"/>
      <c r="X64" s="41"/>
      <c r="Y64" s="95"/>
      <c r="Z64" s="95"/>
      <c r="AA64" s="95"/>
      <c r="AB64" s="99">
        <f>SUM(AB60:AB63)</f>
        <v>0</v>
      </c>
      <c r="AC64" s="95"/>
      <c r="AD64" s="96"/>
      <c r="AE64" s="41"/>
      <c r="AF64" s="53"/>
      <c r="AG64" s="53"/>
      <c r="AH64" s="53"/>
      <c r="AI64" s="99">
        <f>SUM(AI60:AI63)</f>
        <v>0</v>
      </c>
      <c r="AJ64" s="95"/>
      <c r="AK64" s="96"/>
      <c r="AL64" s="41"/>
      <c r="AM64" s="53"/>
      <c r="AN64" s="53"/>
      <c r="AO64" s="53"/>
      <c r="AP64" s="99">
        <f>SUM(AP60:AP63)</f>
        <v>0</v>
      </c>
      <c r="AQ64" s="95"/>
      <c r="AR64" s="96"/>
      <c r="AS64" s="41"/>
      <c r="AT64"/>
      <c r="AU64" s="55">
        <f>SUM(AU60:AU63)</f>
        <v>0</v>
      </c>
      <c r="AV64" s="49"/>
      <c r="AW64" s="49">
        <f>'Lead PI'!AU64+'UW Co-I 1'!AU64+'UW Co-I 2'!AU64+'UW Co-I 3'!AU64+'UW Co-I 4'!AU64+'UW Co-I 5'!AU64+'UW Co-I 6'!AU64+'External Subs'!AU64</f>
        <v>0</v>
      </c>
      <c r="AX64" s="12">
        <f t="shared" si="29"/>
        <v>0</v>
      </c>
    </row>
    <row r="65" spans="1:50" s="4" customFormat="1" x14ac:dyDescent="0.2">
      <c r="J65" s="2"/>
      <c r="K65" s="22"/>
      <c r="L65" s="22"/>
      <c r="M65" s="22"/>
      <c r="N65" s="12"/>
      <c r="O65" s="22"/>
      <c r="P65" s="23"/>
      <c r="Q65" s="2"/>
      <c r="R65" s="22"/>
      <c r="S65" s="22"/>
      <c r="T65" s="22"/>
      <c r="U65" s="12"/>
      <c r="V65" s="24"/>
      <c r="W65" s="23"/>
      <c r="X65" s="2"/>
      <c r="Y65" s="22"/>
      <c r="Z65" s="22"/>
      <c r="AA65" s="22"/>
      <c r="AB65" s="12"/>
      <c r="AC65" s="22"/>
      <c r="AD65" s="23"/>
      <c r="AE65" s="2"/>
      <c r="AF65" s="21"/>
      <c r="AG65" s="21"/>
      <c r="AH65" s="21"/>
      <c r="AI65" s="12"/>
      <c r="AJ65" s="22"/>
      <c r="AK65" s="23"/>
      <c r="AL65" s="2"/>
      <c r="AM65" s="21"/>
      <c r="AN65" s="21"/>
      <c r="AO65" s="21"/>
      <c r="AP65" s="12"/>
      <c r="AQ65" s="22"/>
      <c r="AR65" s="23"/>
      <c r="AS65" s="2"/>
      <c r="AU65" s="13"/>
      <c r="AV65" s="17"/>
      <c r="AW65" s="17"/>
      <c r="AX65" s="12"/>
    </row>
    <row r="66" spans="1:50" s="4" customFormat="1" x14ac:dyDescent="0.2">
      <c r="A66" s="1" t="s">
        <v>25</v>
      </c>
      <c r="J66" s="2"/>
      <c r="K66" s="22"/>
      <c r="L66" s="22"/>
      <c r="M66" s="22"/>
      <c r="N66" s="12"/>
      <c r="O66" s="22"/>
      <c r="P66" s="23"/>
      <c r="Q66" s="2"/>
      <c r="R66" s="22"/>
      <c r="S66" s="22"/>
      <c r="T66" s="22"/>
      <c r="U66" s="12"/>
      <c r="V66" s="24"/>
      <c r="W66" s="23"/>
      <c r="X66" s="2"/>
      <c r="Y66" s="22"/>
      <c r="Z66" s="22"/>
      <c r="AA66" s="22"/>
      <c r="AB66" s="12"/>
      <c r="AC66" s="22"/>
      <c r="AD66" s="23"/>
      <c r="AE66" s="2"/>
      <c r="AF66" s="21"/>
      <c r="AG66" s="21"/>
      <c r="AH66" s="21"/>
      <c r="AI66" s="12"/>
      <c r="AJ66" s="22"/>
      <c r="AK66" s="23"/>
      <c r="AL66" s="2"/>
      <c r="AM66" s="21"/>
      <c r="AN66" s="21"/>
      <c r="AO66" s="21"/>
      <c r="AP66" s="12"/>
      <c r="AQ66" s="22"/>
      <c r="AR66" s="23"/>
      <c r="AS66" s="2"/>
      <c r="AU66" s="13"/>
      <c r="AV66" s="17"/>
      <c r="AW66" s="17"/>
      <c r="AX66" s="12"/>
    </row>
    <row r="67" spans="1:50" s="4" customFormat="1" x14ac:dyDescent="0.2">
      <c r="A67" s="14" t="s">
        <v>26</v>
      </c>
      <c r="J67" s="2"/>
      <c r="K67" s="22"/>
      <c r="L67" s="22"/>
      <c r="M67" s="22"/>
      <c r="N67" s="93">
        <f>'Lead PI'!N67+'UW Co-I 1'!N67+'UW Co-I 2'!N67+'UW Co-I 3'!N67+'UW Co-I 4'!N67+'UW Co-I 5'!N67+'UW Co-I 6'!N67+'External Subs'!N67</f>
        <v>0</v>
      </c>
      <c r="O67" s="95"/>
      <c r="P67" s="96"/>
      <c r="Q67" s="41"/>
      <c r="R67" s="95"/>
      <c r="S67" s="95"/>
      <c r="T67" s="95"/>
      <c r="U67" s="93">
        <f>'Lead PI'!U67+'UW Co-I 1'!U67+'UW Co-I 2'!U67+'UW Co-I 3'!U67+'UW Co-I 4'!U67+'UW Co-I 5'!U67+'UW Co-I 6'!U67+'External Subs'!U67</f>
        <v>0</v>
      </c>
      <c r="V67" s="97"/>
      <c r="W67" s="96"/>
      <c r="X67" s="41"/>
      <c r="Y67" s="95"/>
      <c r="Z67" s="95"/>
      <c r="AA67" s="95"/>
      <c r="AB67" s="93">
        <f>'Lead PI'!AB67+'UW Co-I 1'!AB67+'UW Co-I 2'!AB67+'UW Co-I 3'!AB67+'UW Co-I 4'!AB67+'UW Co-I 5'!AB67+'UW Co-I 6'!AB67+'External Subs'!AB67</f>
        <v>0</v>
      </c>
      <c r="AC67" s="95"/>
      <c r="AD67" s="96"/>
      <c r="AE67" s="41"/>
      <c r="AF67" s="53"/>
      <c r="AG67" s="53"/>
      <c r="AH67" s="53"/>
      <c r="AI67" s="93">
        <f>'Lead PI'!AI67+'UW Co-I 1'!AI67+'UW Co-I 2'!AI67+'UW Co-I 3'!AI67+'UW Co-I 4'!AI67+'UW Co-I 5'!AI67+'UW Co-I 6'!AI67+'External Subs'!AI67</f>
        <v>0</v>
      </c>
      <c r="AJ67" s="95"/>
      <c r="AK67" s="96"/>
      <c r="AL67" s="41"/>
      <c r="AM67" s="53"/>
      <c r="AN67" s="53"/>
      <c r="AO67" s="53"/>
      <c r="AP67" s="93">
        <f>'Lead PI'!AP67+'UW Co-I 1'!AP67+'UW Co-I 2'!AP67+'UW Co-I 3'!AP67+'UW Co-I 4'!AP67+'UW Co-I 5'!AP67+'UW Co-I 6'!AP67+'External Subs'!AP67</f>
        <v>0</v>
      </c>
      <c r="AQ67" s="95"/>
      <c r="AR67" s="96"/>
      <c r="AS67" s="41"/>
      <c r="AT67"/>
      <c r="AU67" s="43">
        <f t="shared" ref="AU67:AU80" si="179">AP67+AI67+AB67+U67+N67</f>
        <v>0</v>
      </c>
      <c r="AV67" s="49"/>
      <c r="AW67" s="49">
        <f>'Lead PI'!AU67+'UW Co-I 1'!AU67+'UW Co-I 2'!AU67+'UW Co-I 3'!AU67+'UW Co-I 4'!AU67+'UW Co-I 5'!AU67+'UW Co-I 6'!AU67+'External Subs'!AU67</f>
        <v>0</v>
      </c>
      <c r="AX67" s="12">
        <f t="shared" si="29"/>
        <v>0</v>
      </c>
    </row>
    <row r="68" spans="1:50" s="4" customFormat="1" x14ac:dyDescent="0.2">
      <c r="A68" s="14" t="s">
        <v>27</v>
      </c>
      <c r="J68" s="2"/>
      <c r="K68" s="22"/>
      <c r="L68" s="22"/>
      <c r="M68" s="22"/>
      <c r="N68" s="93">
        <f>'Lead PI'!N68+'UW Co-I 1'!N68+'UW Co-I 2'!N68+'UW Co-I 3'!N68+'UW Co-I 4'!N68+'UW Co-I 5'!N68+'UW Co-I 6'!N68+'External Subs'!N68</f>
        <v>0</v>
      </c>
      <c r="O68" s="95"/>
      <c r="P68" s="96"/>
      <c r="Q68" s="41"/>
      <c r="R68" s="95"/>
      <c r="S68" s="95"/>
      <c r="T68" s="95"/>
      <c r="U68" s="93">
        <f>'Lead PI'!U68+'UW Co-I 1'!U68+'UW Co-I 2'!U68+'UW Co-I 3'!U68+'UW Co-I 4'!U68+'UW Co-I 5'!U68+'UW Co-I 6'!U68+'External Subs'!U68</f>
        <v>0</v>
      </c>
      <c r="V68" s="97"/>
      <c r="W68" s="96"/>
      <c r="X68" s="41"/>
      <c r="Y68" s="95"/>
      <c r="Z68" s="95"/>
      <c r="AA68" s="95"/>
      <c r="AB68" s="93">
        <f>'Lead PI'!AB68+'UW Co-I 1'!AB68+'UW Co-I 2'!AB68+'UW Co-I 3'!AB68+'UW Co-I 4'!AB68+'UW Co-I 5'!AB68+'UW Co-I 6'!AB68+'External Subs'!AB68</f>
        <v>0</v>
      </c>
      <c r="AC68" s="95"/>
      <c r="AD68" s="96"/>
      <c r="AE68" s="41"/>
      <c r="AF68" s="53"/>
      <c r="AG68" s="53"/>
      <c r="AH68" s="53"/>
      <c r="AI68" s="93">
        <f>'Lead PI'!AI68+'UW Co-I 1'!AI68+'UW Co-I 2'!AI68+'UW Co-I 3'!AI68+'UW Co-I 4'!AI68+'UW Co-I 5'!AI68+'UW Co-I 6'!AI68+'External Subs'!AI68</f>
        <v>0</v>
      </c>
      <c r="AJ68" s="95"/>
      <c r="AK68" s="96"/>
      <c r="AL68" s="41"/>
      <c r="AM68" s="53"/>
      <c r="AN68" s="53"/>
      <c r="AO68" s="53"/>
      <c r="AP68" s="93">
        <f>'Lead PI'!AP68+'UW Co-I 1'!AP68+'UW Co-I 2'!AP68+'UW Co-I 3'!AP68+'UW Co-I 4'!AP68+'UW Co-I 5'!AP68+'UW Co-I 6'!AP68+'External Subs'!AP68</f>
        <v>0</v>
      </c>
      <c r="AQ68" s="95"/>
      <c r="AR68" s="96"/>
      <c r="AS68" s="41"/>
      <c r="AT68"/>
      <c r="AU68" s="43">
        <f t="shared" si="179"/>
        <v>0</v>
      </c>
      <c r="AV68" s="49"/>
      <c r="AW68" s="49">
        <f>'Lead PI'!AU68+'UW Co-I 1'!AU68+'UW Co-I 2'!AU68+'UW Co-I 3'!AU68+'UW Co-I 4'!AU68+'UW Co-I 5'!AU68+'UW Co-I 6'!AU68+'External Subs'!AU68</f>
        <v>0</v>
      </c>
      <c r="AX68" s="12">
        <f t="shared" si="29"/>
        <v>0</v>
      </c>
    </row>
    <row r="69" spans="1:50" s="4" customFormat="1" x14ac:dyDescent="0.2">
      <c r="A69" s="14" t="s">
        <v>36</v>
      </c>
      <c r="J69" s="2"/>
      <c r="K69" s="22"/>
      <c r="L69" s="22"/>
      <c r="M69" s="22"/>
      <c r="N69" s="93">
        <f>'Lead PI'!N69+'UW Co-I 1'!N69+'UW Co-I 2'!N69+'UW Co-I 3'!N69+'UW Co-I 4'!N69+'UW Co-I 5'!N69+'UW Co-I 6'!N69+'External Subs'!N69</f>
        <v>0</v>
      </c>
      <c r="O69" s="95"/>
      <c r="P69" s="96"/>
      <c r="Q69" s="41"/>
      <c r="R69" s="95"/>
      <c r="S69" s="95"/>
      <c r="T69" s="95"/>
      <c r="U69" s="93">
        <f>'Lead PI'!U69+'UW Co-I 1'!U69+'UW Co-I 2'!U69+'UW Co-I 3'!U69+'UW Co-I 4'!U69+'UW Co-I 5'!U69+'UW Co-I 6'!U69+'External Subs'!U69</f>
        <v>0</v>
      </c>
      <c r="V69" s="97"/>
      <c r="W69" s="96"/>
      <c r="X69" s="41"/>
      <c r="Y69" s="95"/>
      <c r="Z69" s="95"/>
      <c r="AA69" s="95"/>
      <c r="AB69" s="93">
        <f>'Lead PI'!AB69+'UW Co-I 1'!AB69+'UW Co-I 2'!AB69+'UW Co-I 3'!AB69+'UW Co-I 4'!AB69+'UW Co-I 5'!AB69+'UW Co-I 6'!AB69+'External Subs'!AB69</f>
        <v>0</v>
      </c>
      <c r="AC69" s="95"/>
      <c r="AD69" s="96"/>
      <c r="AE69" s="41"/>
      <c r="AF69" s="53"/>
      <c r="AG69" s="53"/>
      <c r="AH69" s="53"/>
      <c r="AI69" s="93">
        <f>'Lead PI'!AI69+'UW Co-I 1'!AI69+'UW Co-I 2'!AI69+'UW Co-I 3'!AI69+'UW Co-I 4'!AI69+'UW Co-I 5'!AI69+'UW Co-I 6'!AI69+'External Subs'!AI69</f>
        <v>0</v>
      </c>
      <c r="AJ69" s="95"/>
      <c r="AK69" s="96"/>
      <c r="AL69" s="41"/>
      <c r="AM69" s="53"/>
      <c r="AN69" s="53"/>
      <c r="AO69" s="53"/>
      <c r="AP69" s="93">
        <f>'Lead PI'!AP69+'UW Co-I 1'!AP69+'UW Co-I 2'!AP69+'UW Co-I 3'!AP69+'UW Co-I 4'!AP69+'UW Co-I 5'!AP69+'UW Co-I 6'!AP69+'External Subs'!AP69</f>
        <v>0</v>
      </c>
      <c r="AQ69" s="95"/>
      <c r="AR69" s="96"/>
      <c r="AS69" s="41"/>
      <c r="AT69"/>
      <c r="AU69" s="43">
        <f t="shared" si="179"/>
        <v>0</v>
      </c>
      <c r="AV69" s="49"/>
      <c r="AW69" s="49">
        <f>'Lead PI'!AU69+'UW Co-I 1'!AU69+'UW Co-I 2'!AU69+'UW Co-I 3'!AU69+'UW Co-I 4'!AU69+'UW Co-I 5'!AU69+'UW Co-I 6'!AU69+'External Subs'!AU69</f>
        <v>0</v>
      </c>
      <c r="AX69" s="12">
        <f t="shared" si="29"/>
        <v>0</v>
      </c>
    </row>
    <row r="70" spans="1:50" s="4" customFormat="1" x14ac:dyDescent="0.2">
      <c r="A70" s="14" t="s">
        <v>37</v>
      </c>
      <c r="J70" s="2"/>
      <c r="K70" s="22"/>
      <c r="L70" s="22"/>
      <c r="M70" s="22"/>
      <c r="N70" s="93">
        <f>'Lead PI'!N70+'UW Co-I 1'!N70+'UW Co-I 2'!N70+'UW Co-I 3'!N70+'UW Co-I 4'!N70+'UW Co-I 5'!N70+'UW Co-I 6'!N70+'External Subs'!N70</f>
        <v>0</v>
      </c>
      <c r="O70" s="95"/>
      <c r="P70" s="96"/>
      <c r="Q70" s="41"/>
      <c r="R70" s="95"/>
      <c r="S70" s="95"/>
      <c r="T70" s="95"/>
      <c r="U70" s="93">
        <f>'Lead PI'!U70+'UW Co-I 1'!U70+'UW Co-I 2'!U70+'UW Co-I 3'!U70+'UW Co-I 4'!U70+'UW Co-I 5'!U70+'UW Co-I 6'!U70+'External Subs'!U70</f>
        <v>0</v>
      </c>
      <c r="V70" s="97"/>
      <c r="W70" s="96"/>
      <c r="X70" s="41"/>
      <c r="Y70" s="95"/>
      <c r="Z70" s="95"/>
      <c r="AA70" s="95"/>
      <c r="AB70" s="93">
        <f>'Lead PI'!AB70+'UW Co-I 1'!AB70+'UW Co-I 2'!AB70+'UW Co-I 3'!AB70+'UW Co-I 4'!AB70+'UW Co-I 5'!AB70+'UW Co-I 6'!AB70+'External Subs'!AB70</f>
        <v>0</v>
      </c>
      <c r="AC70" s="95"/>
      <c r="AD70" s="96"/>
      <c r="AE70" s="41"/>
      <c r="AF70" s="53"/>
      <c r="AG70" s="53"/>
      <c r="AH70" s="53"/>
      <c r="AI70" s="93">
        <f>'Lead PI'!AI70+'UW Co-I 1'!AI70+'UW Co-I 2'!AI70+'UW Co-I 3'!AI70+'UW Co-I 4'!AI70+'UW Co-I 5'!AI70+'UW Co-I 6'!AI70+'External Subs'!AI70</f>
        <v>0</v>
      </c>
      <c r="AJ70" s="95"/>
      <c r="AK70" s="96"/>
      <c r="AL70" s="41"/>
      <c r="AM70" s="53"/>
      <c r="AN70" s="53"/>
      <c r="AO70" s="53"/>
      <c r="AP70" s="93">
        <f>'Lead PI'!AP70+'UW Co-I 1'!AP70+'UW Co-I 2'!AP70+'UW Co-I 3'!AP70+'UW Co-I 4'!AP70+'UW Co-I 5'!AP70+'UW Co-I 6'!AP70+'External Subs'!AP70</f>
        <v>0</v>
      </c>
      <c r="AQ70" s="95"/>
      <c r="AR70" s="96"/>
      <c r="AS70" s="41"/>
      <c r="AT70"/>
      <c r="AU70" s="43">
        <f t="shared" si="179"/>
        <v>0</v>
      </c>
      <c r="AV70" s="49"/>
      <c r="AW70" s="49">
        <f>'Lead PI'!AU70+'UW Co-I 1'!AU70+'UW Co-I 2'!AU70+'UW Co-I 3'!AU70+'UW Co-I 4'!AU70+'UW Co-I 5'!AU70+'UW Co-I 6'!AU70+'External Subs'!AU70</f>
        <v>0</v>
      </c>
      <c r="AX70" s="12">
        <f t="shared" si="29"/>
        <v>0</v>
      </c>
    </row>
    <row r="71" spans="1:50" s="4" customFormat="1" x14ac:dyDescent="0.2">
      <c r="A71" s="14" t="s">
        <v>28</v>
      </c>
      <c r="B71" s="88"/>
      <c r="J71" s="2"/>
      <c r="K71" s="22"/>
      <c r="L71" s="22"/>
      <c r="M71" s="22"/>
      <c r="N71" s="93">
        <f>'Lead PI'!N71+'UW Co-I 1'!N71+'UW Co-I 2'!N71+'UW Co-I 3'!N71+'UW Co-I 4'!N71+'UW Co-I 5'!N71+'UW Co-I 6'!N71+'External Subs'!N71</f>
        <v>0</v>
      </c>
      <c r="O71" s="95"/>
      <c r="P71" s="96"/>
      <c r="Q71" s="41"/>
      <c r="R71" s="95"/>
      <c r="S71" s="95"/>
      <c r="T71" s="95"/>
      <c r="U71" s="93">
        <f>'Lead PI'!U71+'UW Co-I 1'!U71+'UW Co-I 2'!U71+'UW Co-I 3'!U71+'UW Co-I 4'!U71+'UW Co-I 5'!U71+'UW Co-I 6'!U71+'External Subs'!U71</f>
        <v>0</v>
      </c>
      <c r="V71" s="97"/>
      <c r="W71" s="96"/>
      <c r="X71" s="41"/>
      <c r="Y71" s="95"/>
      <c r="Z71" s="95"/>
      <c r="AA71" s="95"/>
      <c r="AB71" s="93">
        <f>'Lead PI'!AB71+'UW Co-I 1'!AB71+'UW Co-I 2'!AB71+'UW Co-I 3'!AB71+'UW Co-I 4'!AB71+'UW Co-I 5'!AB71+'UW Co-I 6'!AB71+'External Subs'!AB71</f>
        <v>0</v>
      </c>
      <c r="AC71" s="95"/>
      <c r="AD71" s="96"/>
      <c r="AE71" s="41"/>
      <c r="AF71" s="53"/>
      <c r="AG71" s="53"/>
      <c r="AH71" s="53"/>
      <c r="AI71" s="93">
        <f>'Lead PI'!AI71+'UW Co-I 1'!AI71+'UW Co-I 2'!AI71+'UW Co-I 3'!AI71+'UW Co-I 4'!AI71+'UW Co-I 5'!AI71+'UW Co-I 6'!AI71+'External Subs'!AI71</f>
        <v>0</v>
      </c>
      <c r="AJ71" s="95"/>
      <c r="AK71" s="96"/>
      <c r="AL71" s="41"/>
      <c r="AM71" s="53"/>
      <c r="AN71" s="53"/>
      <c r="AO71" s="53"/>
      <c r="AP71" s="93">
        <f>'Lead PI'!AP71+'UW Co-I 1'!AP71+'UW Co-I 2'!AP71+'UW Co-I 3'!AP71+'UW Co-I 4'!AP71+'UW Co-I 5'!AP71+'UW Co-I 6'!AP71+'External Subs'!AP71</f>
        <v>0</v>
      </c>
      <c r="AQ71" s="95"/>
      <c r="AR71" s="96"/>
      <c r="AS71" s="41"/>
      <c r="AT71"/>
      <c r="AU71" s="43">
        <f t="shared" si="179"/>
        <v>0</v>
      </c>
      <c r="AV71" s="49"/>
      <c r="AW71" s="49">
        <f>'Lead PI'!AU71+'UW Co-I 1'!AU71+'UW Co-I 2'!AU71+'UW Co-I 3'!AU71+'UW Co-I 4'!AU71+'UW Co-I 5'!AU71+'UW Co-I 6'!AU71+'External Subs'!AU71</f>
        <v>0</v>
      </c>
      <c r="AX71" s="12">
        <f t="shared" si="29"/>
        <v>0</v>
      </c>
    </row>
    <row r="72" spans="1:50" s="4" customFormat="1" x14ac:dyDescent="0.2">
      <c r="A72" s="14" t="s">
        <v>28</v>
      </c>
      <c r="B72" s="88"/>
      <c r="J72" s="2"/>
      <c r="K72" s="22"/>
      <c r="L72" s="22"/>
      <c r="M72" s="22"/>
      <c r="N72" s="93">
        <f>'Lead PI'!N72+'UW Co-I 1'!N72+'UW Co-I 2'!N72+'UW Co-I 3'!N72+'UW Co-I 4'!N72+'UW Co-I 5'!N72+'UW Co-I 6'!N72+'External Subs'!N72</f>
        <v>0</v>
      </c>
      <c r="O72" s="95"/>
      <c r="P72" s="96"/>
      <c r="Q72" s="41"/>
      <c r="R72" s="95"/>
      <c r="S72" s="95"/>
      <c r="T72" s="95"/>
      <c r="U72" s="93">
        <f>'Lead PI'!U72+'UW Co-I 1'!U72+'UW Co-I 2'!U72+'UW Co-I 3'!U72+'UW Co-I 4'!U72+'UW Co-I 5'!U72+'UW Co-I 6'!U72+'External Subs'!U72</f>
        <v>0</v>
      </c>
      <c r="V72" s="97"/>
      <c r="W72" s="96"/>
      <c r="X72" s="41"/>
      <c r="Y72" s="95"/>
      <c r="Z72" s="95"/>
      <c r="AA72" s="95"/>
      <c r="AB72" s="93">
        <f>'Lead PI'!AB72+'UW Co-I 1'!AB72+'UW Co-I 2'!AB72+'UW Co-I 3'!AB72+'UW Co-I 4'!AB72+'UW Co-I 5'!AB72+'UW Co-I 6'!AB72+'External Subs'!AB72</f>
        <v>0</v>
      </c>
      <c r="AC72" s="95"/>
      <c r="AD72" s="96"/>
      <c r="AE72" s="41"/>
      <c r="AF72" s="53"/>
      <c r="AG72" s="53"/>
      <c r="AH72" s="53"/>
      <c r="AI72" s="93">
        <f>'Lead PI'!AI72+'UW Co-I 1'!AI72+'UW Co-I 2'!AI72+'UW Co-I 3'!AI72+'UW Co-I 4'!AI72+'UW Co-I 5'!AI72+'UW Co-I 6'!AI72+'External Subs'!AI72</f>
        <v>0</v>
      </c>
      <c r="AJ72" s="95"/>
      <c r="AK72" s="96"/>
      <c r="AL72" s="41"/>
      <c r="AM72" s="53"/>
      <c r="AN72" s="53"/>
      <c r="AO72" s="53"/>
      <c r="AP72" s="93">
        <f>'Lead PI'!AP72+'UW Co-I 1'!AP72+'UW Co-I 2'!AP72+'UW Co-I 3'!AP72+'UW Co-I 4'!AP72+'UW Co-I 5'!AP72+'UW Co-I 6'!AP72+'External Subs'!AP72</f>
        <v>0</v>
      </c>
      <c r="AQ72" s="95"/>
      <c r="AR72" s="96"/>
      <c r="AS72" s="41"/>
      <c r="AT72"/>
      <c r="AU72" s="43">
        <f t="shared" ref="AU72" si="180">AP72+AI72+AB72+U72+N72</f>
        <v>0</v>
      </c>
      <c r="AV72" s="49"/>
      <c r="AW72" s="49">
        <f>'Lead PI'!AU72+'UW Co-I 1'!AU72+'UW Co-I 2'!AU72+'UW Co-I 3'!AU72+'UW Co-I 4'!AU72+'UW Co-I 5'!AU72+'UW Co-I 6'!AU72+'External Subs'!AU72</f>
        <v>0</v>
      </c>
      <c r="AX72" s="12">
        <f t="shared" ref="AX72:AX91" si="181">AU72-AW72</f>
        <v>0</v>
      </c>
    </row>
    <row r="73" spans="1:50" s="4" customFormat="1" x14ac:dyDescent="0.2">
      <c r="A73" s="14" t="s">
        <v>28</v>
      </c>
      <c r="B73" s="85"/>
      <c r="J73" s="2"/>
      <c r="K73" s="22"/>
      <c r="L73" s="22"/>
      <c r="M73" s="22"/>
      <c r="N73" s="93">
        <f>'Lead PI'!N73+'UW Co-I 1'!N73+'UW Co-I 2'!N73+'UW Co-I 3'!N73+'UW Co-I 4'!N73+'UW Co-I 5'!N73+'UW Co-I 6'!N73+'External Subs'!N73</f>
        <v>0</v>
      </c>
      <c r="O73" s="95"/>
      <c r="P73" s="96"/>
      <c r="Q73" s="41"/>
      <c r="R73" s="95"/>
      <c r="S73" s="95"/>
      <c r="T73" s="95"/>
      <c r="U73" s="93">
        <f>'Lead PI'!U73+'UW Co-I 1'!U73+'UW Co-I 2'!U73+'UW Co-I 3'!U73+'UW Co-I 4'!U73+'UW Co-I 5'!U73+'UW Co-I 6'!U73+'External Subs'!U73</f>
        <v>0</v>
      </c>
      <c r="V73" s="97"/>
      <c r="W73" s="96"/>
      <c r="X73" s="41"/>
      <c r="Y73" s="95"/>
      <c r="Z73" s="95"/>
      <c r="AA73" s="95"/>
      <c r="AB73" s="93">
        <f>'Lead PI'!AB73+'UW Co-I 1'!AB73+'UW Co-I 2'!AB73+'UW Co-I 3'!AB73+'UW Co-I 4'!AB73+'UW Co-I 5'!AB73+'UW Co-I 6'!AB73+'External Subs'!AB73</f>
        <v>0</v>
      </c>
      <c r="AC73" s="95"/>
      <c r="AD73" s="96"/>
      <c r="AE73" s="41"/>
      <c r="AF73" s="53"/>
      <c r="AG73" s="53"/>
      <c r="AH73" s="53"/>
      <c r="AI73" s="93">
        <f>'Lead PI'!AI73+'UW Co-I 1'!AI73+'UW Co-I 2'!AI73+'UW Co-I 3'!AI73+'UW Co-I 4'!AI73+'UW Co-I 5'!AI73+'UW Co-I 6'!AI73+'External Subs'!AI73</f>
        <v>0</v>
      </c>
      <c r="AJ73" s="95"/>
      <c r="AK73" s="96"/>
      <c r="AL73" s="41"/>
      <c r="AM73" s="53"/>
      <c r="AN73" s="53"/>
      <c r="AO73" s="53"/>
      <c r="AP73" s="93">
        <f>'Lead PI'!AP73+'UW Co-I 1'!AP73+'UW Co-I 2'!AP73+'UW Co-I 3'!AP73+'UW Co-I 4'!AP73+'UW Co-I 5'!AP73+'UW Co-I 6'!AP73+'External Subs'!AP73</f>
        <v>0</v>
      </c>
      <c r="AQ73" s="95"/>
      <c r="AR73" s="96"/>
      <c r="AS73" s="41"/>
      <c r="AT73"/>
      <c r="AU73" s="43">
        <f t="shared" ref="AU73" si="182">AP73+AI73+AB73+U73+N73</f>
        <v>0</v>
      </c>
      <c r="AV73" s="49"/>
      <c r="AW73" s="49">
        <f>'Lead PI'!AU73+'UW Co-I 1'!AU73+'UW Co-I 2'!AU73+'UW Co-I 3'!AU73+'UW Co-I 4'!AU73+'UW Co-I 5'!AU73+'UW Co-I 6'!AU73+'External Subs'!AU73</f>
        <v>0</v>
      </c>
      <c r="AX73" s="12">
        <f t="shared" ref="AX73" si="183">AU73-AW73</f>
        <v>0</v>
      </c>
    </row>
    <row r="74" spans="1:50" s="4" customFormat="1" x14ac:dyDescent="0.2">
      <c r="A74" s="14" t="s">
        <v>28</v>
      </c>
      <c r="B74" s="85"/>
      <c r="J74" s="2"/>
      <c r="K74" s="22"/>
      <c r="L74" s="22"/>
      <c r="M74" s="22"/>
      <c r="N74" s="93">
        <f>'Lead PI'!N74+'UW Co-I 1'!N74+'UW Co-I 2'!N74+'UW Co-I 3'!N74+'UW Co-I 4'!N74+'UW Co-I 5'!N74+'UW Co-I 6'!N74+'External Subs'!N74</f>
        <v>0</v>
      </c>
      <c r="O74" s="95"/>
      <c r="P74" s="96"/>
      <c r="Q74" s="41"/>
      <c r="R74" s="95"/>
      <c r="S74" s="95"/>
      <c r="T74" s="95"/>
      <c r="U74" s="93">
        <f>'Lead PI'!U74+'UW Co-I 1'!U74+'UW Co-I 2'!U74+'UW Co-I 3'!U74+'UW Co-I 4'!U74+'UW Co-I 5'!U74+'UW Co-I 6'!U74+'External Subs'!U74</f>
        <v>0</v>
      </c>
      <c r="V74" s="97"/>
      <c r="W74" s="96"/>
      <c r="X74" s="41"/>
      <c r="Y74" s="95"/>
      <c r="Z74" s="95"/>
      <c r="AA74" s="95"/>
      <c r="AB74" s="93">
        <f>'Lead PI'!AB74+'UW Co-I 1'!AB74+'UW Co-I 2'!AB74+'UW Co-I 3'!AB74+'UW Co-I 4'!AB74+'UW Co-I 5'!AB74+'UW Co-I 6'!AB74+'External Subs'!AB74</f>
        <v>0</v>
      </c>
      <c r="AC74" s="95"/>
      <c r="AD74" s="96"/>
      <c r="AE74" s="41"/>
      <c r="AF74" s="53"/>
      <c r="AG74" s="53"/>
      <c r="AH74" s="53"/>
      <c r="AI74" s="93">
        <f>'Lead PI'!AI74+'UW Co-I 1'!AI74+'UW Co-I 2'!AI74+'UW Co-I 3'!AI74+'UW Co-I 4'!AI74+'UW Co-I 5'!AI74+'UW Co-I 6'!AI74+'External Subs'!AI74</f>
        <v>0</v>
      </c>
      <c r="AJ74" s="95"/>
      <c r="AK74" s="96"/>
      <c r="AL74" s="41"/>
      <c r="AM74" s="53"/>
      <c r="AN74" s="53"/>
      <c r="AO74" s="53"/>
      <c r="AP74" s="93">
        <f>'Lead PI'!AP74+'UW Co-I 1'!AP74+'UW Co-I 2'!AP74+'UW Co-I 3'!AP74+'UW Co-I 4'!AP74+'UW Co-I 5'!AP74+'UW Co-I 6'!AP74+'External Subs'!AP74</f>
        <v>0</v>
      </c>
      <c r="AQ74" s="95"/>
      <c r="AR74" s="96"/>
      <c r="AS74" s="41"/>
      <c r="AT74"/>
      <c r="AU74" s="43">
        <f t="shared" si="179"/>
        <v>0</v>
      </c>
      <c r="AV74" s="49"/>
      <c r="AW74" s="49">
        <f>'Lead PI'!AU74+'UW Co-I 1'!AU74+'UW Co-I 2'!AU74+'UW Co-I 3'!AU74+'UW Co-I 4'!AU74+'UW Co-I 5'!AU74+'UW Co-I 6'!AU74+'External Subs'!AU74</f>
        <v>0</v>
      </c>
      <c r="AX74" s="12">
        <f t="shared" si="181"/>
        <v>0</v>
      </c>
    </row>
    <row r="75" spans="1:50" s="4" customFormat="1" x14ac:dyDescent="0.2">
      <c r="A75" s="14" t="s">
        <v>28</v>
      </c>
      <c r="B75" s="88"/>
      <c r="J75" s="2"/>
      <c r="K75" s="22"/>
      <c r="L75" s="22"/>
      <c r="M75" s="22"/>
      <c r="N75" s="93">
        <f>'Lead PI'!N75+'UW Co-I 1'!N75+'UW Co-I 2'!N75+'UW Co-I 3'!N75+'UW Co-I 4'!N75+'UW Co-I 5'!N75+'UW Co-I 6'!N75+'External Subs'!N75</f>
        <v>0</v>
      </c>
      <c r="O75" s="95"/>
      <c r="P75" s="96"/>
      <c r="Q75" s="41"/>
      <c r="R75" s="95"/>
      <c r="S75" s="95"/>
      <c r="T75" s="95"/>
      <c r="U75" s="93">
        <f>'Lead PI'!U75+'UW Co-I 1'!U75+'UW Co-I 2'!U75+'UW Co-I 3'!U75+'UW Co-I 4'!U75+'UW Co-I 5'!U75+'UW Co-I 6'!U75+'External Subs'!U75</f>
        <v>0</v>
      </c>
      <c r="V75" s="97"/>
      <c r="W75" s="96"/>
      <c r="X75" s="41"/>
      <c r="Y75" s="95"/>
      <c r="Z75" s="95"/>
      <c r="AA75" s="95"/>
      <c r="AB75" s="93">
        <f>'Lead PI'!AB75+'UW Co-I 1'!AB75+'UW Co-I 2'!AB75+'UW Co-I 3'!AB75+'UW Co-I 4'!AB75+'UW Co-I 5'!AB75+'UW Co-I 6'!AB75+'External Subs'!AB75</f>
        <v>0</v>
      </c>
      <c r="AC75" s="95"/>
      <c r="AD75" s="96"/>
      <c r="AE75" s="41"/>
      <c r="AF75" s="53"/>
      <c r="AG75" s="53"/>
      <c r="AH75" s="53"/>
      <c r="AI75" s="93">
        <f>'Lead PI'!AI75+'UW Co-I 1'!AI75+'UW Co-I 2'!AI75+'UW Co-I 3'!AI75+'UW Co-I 4'!AI75+'UW Co-I 5'!AI75+'UW Co-I 6'!AI75+'External Subs'!AI75</f>
        <v>0</v>
      </c>
      <c r="AJ75" s="95"/>
      <c r="AK75" s="96"/>
      <c r="AL75" s="41"/>
      <c r="AM75" s="53"/>
      <c r="AN75" s="53"/>
      <c r="AO75" s="53"/>
      <c r="AP75" s="93">
        <f>'Lead PI'!AP75+'UW Co-I 1'!AP75+'UW Co-I 2'!AP75+'UW Co-I 3'!AP75+'UW Co-I 4'!AP75+'UW Co-I 5'!AP75+'UW Co-I 6'!AP75+'External Subs'!AP75</f>
        <v>0</v>
      </c>
      <c r="AQ75" s="95"/>
      <c r="AR75" s="96"/>
      <c r="AS75" s="41"/>
      <c r="AT75"/>
      <c r="AU75" s="43">
        <f t="shared" si="179"/>
        <v>0</v>
      </c>
      <c r="AV75" s="49"/>
      <c r="AW75" s="49">
        <f>'Lead PI'!AU75+'UW Co-I 1'!AU75+'UW Co-I 2'!AU75+'UW Co-I 3'!AU75+'UW Co-I 4'!AU75+'UW Co-I 5'!AU75+'UW Co-I 6'!AU75+'External Subs'!AU75</f>
        <v>0</v>
      </c>
      <c r="AX75" s="12">
        <f t="shared" si="181"/>
        <v>0</v>
      </c>
    </row>
    <row r="76" spans="1:50" s="4" customFormat="1" x14ac:dyDescent="0.2">
      <c r="A76" s="14" t="s">
        <v>38</v>
      </c>
      <c r="J76" s="2"/>
      <c r="K76" s="22"/>
      <c r="L76" s="22"/>
      <c r="M76" s="22"/>
      <c r="N76" s="93">
        <f>'Lead PI'!N76+'UW Co-I 1'!N76+'UW Co-I 2'!N76+'UW Co-I 3'!N76+'UW Co-I 4'!N76+'UW Co-I 5'!N76+'UW Co-I 6'!N76+'External Subs'!N76</f>
        <v>0</v>
      </c>
      <c r="O76" s="95"/>
      <c r="P76" s="96"/>
      <c r="Q76" s="41"/>
      <c r="R76" s="95"/>
      <c r="S76" s="95"/>
      <c r="T76" s="95"/>
      <c r="U76" s="93">
        <f>'Lead PI'!U76+'UW Co-I 1'!U76+'UW Co-I 2'!U76+'UW Co-I 3'!U76+'UW Co-I 4'!U76+'UW Co-I 5'!U76+'UW Co-I 6'!U76+'External Subs'!U76</f>
        <v>0</v>
      </c>
      <c r="V76" s="97"/>
      <c r="W76" s="96"/>
      <c r="X76" s="41"/>
      <c r="Y76" s="95"/>
      <c r="Z76" s="95"/>
      <c r="AA76" s="95"/>
      <c r="AB76" s="93">
        <f>'Lead PI'!AB76+'UW Co-I 1'!AB76+'UW Co-I 2'!AB76+'UW Co-I 3'!AB76+'UW Co-I 4'!AB76+'UW Co-I 5'!AB76+'UW Co-I 6'!AB76+'External Subs'!AB76</f>
        <v>0</v>
      </c>
      <c r="AC76" s="95"/>
      <c r="AD76" s="96"/>
      <c r="AE76" s="41"/>
      <c r="AF76" s="53"/>
      <c r="AG76" s="53"/>
      <c r="AH76" s="53"/>
      <c r="AI76" s="93">
        <f>'Lead PI'!AI76+'UW Co-I 1'!AI76+'UW Co-I 2'!AI76+'UW Co-I 3'!AI76+'UW Co-I 4'!AI76+'UW Co-I 5'!AI76+'UW Co-I 6'!AI76+'External Subs'!AI76</f>
        <v>0</v>
      </c>
      <c r="AJ76" s="95"/>
      <c r="AK76" s="96"/>
      <c r="AL76" s="41"/>
      <c r="AM76" s="53"/>
      <c r="AN76" s="53"/>
      <c r="AO76" s="53"/>
      <c r="AP76" s="93">
        <f>'Lead PI'!AP76+'UW Co-I 1'!AP76+'UW Co-I 2'!AP76+'UW Co-I 3'!AP76+'UW Co-I 4'!AP76+'UW Co-I 5'!AP76+'UW Co-I 6'!AP76+'External Subs'!AP76</f>
        <v>0</v>
      </c>
      <c r="AQ76" s="95"/>
      <c r="AR76" s="96"/>
      <c r="AS76" s="41"/>
      <c r="AT76"/>
      <c r="AU76" s="43">
        <f t="shared" si="179"/>
        <v>0</v>
      </c>
      <c r="AV76" s="49"/>
      <c r="AW76" s="49">
        <f>'Lead PI'!AU76+'UW Co-I 1'!AU76+'UW Co-I 2'!AU76+'UW Co-I 3'!AU76+'UW Co-I 4'!AU76+'UW Co-I 5'!AU76+'UW Co-I 6'!AU76+'External Subs'!AU76</f>
        <v>0</v>
      </c>
      <c r="AX76" s="12">
        <f t="shared" si="181"/>
        <v>0</v>
      </c>
    </row>
    <row r="77" spans="1:50" s="4" customFormat="1" x14ac:dyDescent="0.2">
      <c r="A77" s="14" t="s">
        <v>39</v>
      </c>
      <c r="J77" s="2"/>
      <c r="K77" s="22"/>
      <c r="L77" s="22"/>
      <c r="M77" s="22"/>
      <c r="N77" s="93">
        <f>'Lead PI'!N77+'UW Co-I 1'!N77+'UW Co-I 2'!N77+'UW Co-I 3'!N77+'UW Co-I 4'!N77+'UW Co-I 5'!N77+'UW Co-I 6'!N77+'External Subs'!N77</f>
        <v>0</v>
      </c>
      <c r="O77" s="95"/>
      <c r="P77" s="96"/>
      <c r="Q77" s="41"/>
      <c r="R77" s="95"/>
      <c r="S77" s="95"/>
      <c r="T77" s="95"/>
      <c r="U77" s="93">
        <f>'Lead PI'!U77+'UW Co-I 1'!U77+'UW Co-I 2'!U77+'UW Co-I 3'!U77+'UW Co-I 4'!U77+'UW Co-I 5'!U77+'UW Co-I 6'!U77+'External Subs'!U77</f>
        <v>0</v>
      </c>
      <c r="V77" s="97"/>
      <c r="W77" s="96"/>
      <c r="X77" s="41"/>
      <c r="Y77" s="95"/>
      <c r="Z77" s="95"/>
      <c r="AA77" s="95"/>
      <c r="AB77" s="93">
        <f>'Lead PI'!AB77+'UW Co-I 1'!AB77+'UW Co-I 2'!AB77+'UW Co-I 3'!AB77+'UW Co-I 4'!AB77+'UW Co-I 5'!AB77+'UW Co-I 6'!AB77+'External Subs'!AB77</f>
        <v>0</v>
      </c>
      <c r="AC77" s="95"/>
      <c r="AD77" s="96"/>
      <c r="AE77" s="41"/>
      <c r="AF77" s="53"/>
      <c r="AG77" s="53"/>
      <c r="AH77" s="53"/>
      <c r="AI77" s="93">
        <f>'Lead PI'!AI77+'UW Co-I 1'!AI77+'UW Co-I 2'!AI77+'UW Co-I 3'!AI77+'UW Co-I 4'!AI77+'UW Co-I 5'!AI77+'UW Co-I 6'!AI77+'External Subs'!AI77</f>
        <v>0</v>
      </c>
      <c r="AJ77" s="95"/>
      <c r="AK77" s="96"/>
      <c r="AL77" s="41"/>
      <c r="AM77" s="53"/>
      <c r="AN77" s="53"/>
      <c r="AO77" s="53"/>
      <c r="AP77" s="93">
        <f>'Lead PI'!AP77+'UW Co-I 1'!AP77+'UW Co-I 2'!AP77+'UW Co-I 3'!AP77+'UW Co-I 4'!AP77+'UW Co-I 5'!AP77+'UW Co-I 6'!AP77+'External Subs'!AP77</f>
        <v>0</v>
      </c>
      <c r="AQ77" s="95"/>
      <c r="AR77" s="96"/>
      <c r="AS77" s="41"/>
      <c r="AT77"/>
      <c r="AU77" s="43">
        <f t="shared" si="179"/>
        <v>0</v>
      </c>
      <c r="AV77" s="49"/>
      <c r="AW77" s="49">
        <f>'Lead PI'!AU77+'UW Co-I 1'!AU77+'UW Co-I 2'!AU77+'UW Co-I 3'!AU77+'UW Co-I 4'!AU77+'UW Co-I 5'!AU77+'UW Co-I 6'!AU77+'External Subs'!AU77</f>
        <v>0</v>
      </c>
      <c r="AX77" s="12">
        <f t="shared" si="181"/>
        <v>0</v>
      </c>
    </row>
    <row r="78" spans="1:50" s="4" customFormat="1" x14ac:dyDescent="0.2">
      <c r="A78" s="14" t="s">
        <v>40</v>
      </c>
      <c r="C78" s="59">
        <v>12000</v>
      </c>
      <c r="D78" s="4" t="s">
        <v>55</v>
      </c>
      <c r="J78" s="2"/>
      <c r="K78" s="22"/>
      <c r="L78" s="22"/>
      <c r="M78" s="22"/>
      <c r="N78" s="93">
        <f>'Lead PI'!N78+'UW Co-I 1'!N78+'UW Co-I 2'!N78+'UW Co-I 3'!N78+'UW Co-I 4'!N78+'UW Co-I 5'!N78+'UW Co-I 6'!N78+'External Subs'!N78</f>
        <v>0</v>
      </c>
      <c r="O78" s="95"/>
      <c r="P78" s="96"/>
      <c r="Q78" s="41"/>
      <c r="R78" s="95"/>
      <c r="S78" s="95"/>
      <c r="T78" s="95"/>
      <c r="U78" s="93">
        <f>'Lead PI'!U78+'UW Co-I 1'!U78+'UW Co-I 2'!U78+'UW Co-I 3'!U78+'UW Co-I 4'!U78+'UW Co-I 5'!U78+'UW Co-I 6'!U78+'External Subs'!U78</f>
        <v>0</v>
      </c>
      <c r="V78" s="97"/>
      <c r="W78" s="96"/>
      <c r="X78" s="41"/>
      <c r="Y78" s="95"/>
      <c r="Z78" s="95"/>
      <c r="AA78" s="95"/>
      <c r="AB78" s="93">
        <f>'Lead PI'!AB78+'UW Co-I 1'!AB78+'UW Co-I 2'!AB78+'UW Co-I 3'!AB78+'UW Co-I 4'!AB78+'UW Co-I 5'!AB78+'UW Co-I 6'!AB78+'External Subs'!AB78</f>
        <v>0</v>
      </c>
      <c r="AC78" s="95"/>
      <c r="AD78" s="96"/>
      <c r="AE78" s="41"/>
      <c r="AF78" s="53"/>
      <c r="AG78" s="53"/>
      <c r="AH78" s="53"/>
      <c r="AI78" s="93">
        <f>'Lead PI'!AI78+'UW Co-I 1'!AI78+'UW Co-I 2'!AI78+'UW Co-I 3'!AI78+'UW Co-I 4'!AI78+'UW Co-I 5'!AI78+'UW Co-I 6'!AI78+'External Subs'!AI78</f>
        <v>0</v>
      </c>
      <c r="AJ78" s="95"/>
      <c r="AK78" s="96"/>
      <c r="AL78" s="41"/>
      <c r="AM78" s="53"/>
      <c r="AN78" s="53"/>
      <c r="AO78" s="53"/>
      <c r="AP78" s="93">
        <f>'Lead PI'!AP78+'UW Co-I 1'!AP78+'UW Co-I 2'!AP78+'UW Co-I 3'!AP78+'UW Co-I 4'!AP78+'UW Co-I 5'!AP78+'UW Co-I 6'!AP78+'External Subs'!AP78</f>
        <v>0</v>
      </c>
      <c r="AQ78" s="95"/>
      <c r="AR78" s="96"/>
      <c r="AS78" s="41"/>
      <c r="AT78"/>
      <c r="AU78" s="43">
        <f t="shared" si="179"/>
        <v>0</v>
      </c>
      <c r="AV78" s="49"/>
      <c r="AW78" s="49">
        <f>'Lead PI'!AU78+'UW Co-I 1'!AU78+'UW Co-I 2'!AU78+'UW Co-I 3'!AU78+'UW Co-I 4'!AU78+'UW Co-I 5'!AU78+'UW Co-I 6'!AU78+'External Subs'!AU78</f>
        <v>0</v>
      </c>
      <c r="AX78" s="12">
        <f t="shared" si="181"/>
        <v>0</v>
      </c>
    </row>
    <row r="79" spans="1:50" s="4" customFormat="1" x14ac:dyDescent="0.2">
      <c r="A79" s="14" t="s">
        <v>41</v>
      </c>
      <c r="C79" s="26"/>
      <c r="J79" s="2"/>
      <c r="K79" s="22"/>
      <c r="L79" s="22"/>
      <c r="M79" s="22"/>
      <c r="N79" s="93">
        <f>'Lead PI'!N79+'UW Co-I 1'!N79+'UW Co-I 2'!N79+'UW Co-I 3'!N79+'UW Co-I 4'!N79+'UW Co-I 5'!N79+'UW Co-I 6'!N79+'External Subs'!N79</f>
        <v>0</v>
      </c>
      <c r="O79" s="95"/>
      <c r="P79" s="96"/>
      <c r="Q79" s="41"/>
      <c r="R79" s="95"/>
      <c r="S79" s="95"/>
      <c r="T79" s="95"/>
      <c r="U79" s="93">
        <f>'Lead PI'!U79+'UW Co-I 1'!U79+'UW Co-I 2'!U79+'UW Co-I 3'!U79+'UW Co-I 4'!U79+'UW Co-I 5'!U79+'UW Co-I 6'!U79+'External Subs'!U79</f>
        <v>0</v>
      </c>
      <c r="V79" s="97"/>
      <c r="W79" s="96"/>
      <c r="X79" s="41"/>
      <c r="Y79" s="95"/>
      <c r="Z79" s="95"/>
      <c r="AA79" s="95"/>
      <c r="AB79" s="93">
        <f>'Lead PI'!AB79+'UW Co-I 1'!AB79+'UW Co-I 2'!AB79+'UW Co-I 3'!AB79+'UW Co-I 4'!AB79+'UW Co-I 5'!AB79+'UW Co-I 6'!AB79+'External Subs'!AB79</f>
        <v>0</v>
      </c>
      <c r="AC79" s="95"/>
      <c r="AD79" s="96"/>
      <c r="AE79" s="41"/>
      <c r="AF79" s="53"/>
      <c r="AG79" s="53"/>
      <c r="AH79" s="53"/>
      <c r="AI79" s="93">
        <f>'Lead PI'!AI79+'UW Co-I 1'!AI79+'UW Co-I 2'!AI79+'UW Co-I 3'!AI79+'UW Co-I 4'!AI79+'UW Co-I 5'!AI79+'UW Co-I 6'!AI79+'External Subs'!AI79</f>
        <v>0</v>
      </c>
      <c r="AJ79" s="95"/>
      <c r="AK79" s="96"/>
      <c r="AL79" s="41"/>
      <c r="AM79" s="53"/>
      <c r="AN79" s="53"/>
      <c r="AO79" s="53"/>
      <c r="AP79" s="93">
        <f>'Lead PI'!AP79+'UW Co-I 1'!AP79+'UW Co-I 2'!AP79+'UW Co-I 3'!AP79+'UW Co-I 4'!AP79+'UW Co-I 5'!AP79+'UW Co-I 6'!AP79+'External Subs'!AP79</f>
        <v>0</v>
      </c>
      <c r="AQ79" s="95"/>
      <c r="AR79" s="96"/>
      <c r="AS79" s="41"/>
      <c r="AT79"/>
      <c r="AU79" s="43">
        <f t="shared" si="179"/>
        <v>0</v>
      </c>
      <c r="AV79" s="49"/>
      <c r="AW79" s="49">
        <f>'Lead PI'!AU79+'UW Co-I 1'!AU79+'UW Co-I 2'!AU79+'UW Co-I 3'!AU79+'UW Co-I 4'!AU79+'UW Co-I 5'!AU79+'UW Co-I 6'!AU79+'External Subs'!AU79</f>
        <v>0</v>
      </c>
      <c r="AX79" s="12">
        <f t="shared" si="181"/>
        <v>0</v>
      </c>
    </row>
    <row r="80" spans="1:50" s="4" customFormat="1" x14ac:dyDescent="0.2">
      <c r="A80" s="14" t="s">
        <v>42</v>
      </c>
      <c r="C80" s="26"/>
      <c r="J80" s="2"/>
      <c r="K80" s="22"/>
      <c r="L80" s="22"/>
      <c r="M80" s="22"/>
      <c r="N80" s="93">
        <f>'Lead PI'!N80+'UW Co-I 1'!N80+'UW Co-I 2'!N80+'UW Co-I 3'!N80+'UW Co-I 4'!N80+'UW Co-I 5'!N80+'UW Co-I 6'!N80+'External Subs'!N80</f>
        <v>0</v>
      </c>
      <c r="O80" s="95"/>
      <c r="P80" s="96"/>
      <c r="Q80" s="41"/>
      <c r="R80" s="95"/>
      <c r="S80" s="95"/>
      <c r="T80" s="95"/>
      <c r="U80" s="93">
        <f>'Lead PI'!U80+'UW Co-I 1'!U80+'UW Co-I 2'!U80+'UW Co-I 3'!U80+'UW Co-I 4'!U80+'UW Co-I 5'!U80+'UW Co-I 6'!U80+'External Subs'!U80</f>
        <v>0</v>
      </c>
      <c r="V80" s="97"/>
      <c r="W80" s="96"/>
      <c r="X80" s="41"/>
      <c r="Y80" s="95"/>
      <c r="Z80" s="95"/>
      <c r="AA80" s="95"/>
      <c r="AB80" s="93">
        <f>'Lead PI'!AB80+'UW Co-I 1'!AB80+'UW Co-I 2'!AB80+'UW Co-I 3'!AB80+'UW Co-I 4'!AB80+'UW Co-I 5'!AB80+'UW Co-I 6'!AB80+'External Subs'!AB80</f>
        <v>0</v>
      </c>
      <c r="AC80" s="95"/>
      <c r="AD80" s="96"/>
      <c r="AE80" s="41"/>
      <c r="AF80" s="53"/>
      <c r="AG80" s="53"/>
      <c r="AH80" s="53"/>
      <c r="AI80" s="93">
        <f>'Lead PI'!AI80+'UW Co-I 1'!AI80+'UW Co-I 2'!AI80+'UW Co-I 3'!AI80+'UW Co-I 4'!AI80+'UW Co-I 5'!AI80+'UW Co-I 6'!AI80+'External Subs'!AI80</f>
        <v>0</v>
      </c>
      <c r="AJ80" s="95"/>
      <c r="AK80" s="96"/>
      <c r="AL80" s="41"/>
      <c r="AM80" s="53"/>
      <c r="AN80" s="53"/>
      <c r="AO80" s="53"/>
      <c r="AP80" s="93">
        <f>'Lead PI'!AP80+'UW Co-I 1'!AP80+'UW Co-I 2'!AP80+'UW Co-I 3'!AP80+'UW Co-I 4'!AP80+'UW Co-I 5'!AP80+'UW Co-I 6'!AP80+'External Subs'!AP80</f>
        <v>0</v>
      </c>
      <c r="AQ80" s="95"/>
      <c r="AR80" s="96"/>
      <c r="AS80" s="41"/>
      <c r="AT80"/>
      <c r="AU80" s="43">
        <f t="shared" si="179"/>
        <v>0</v>
      </c>
      <c r="AV80" s="49"/>
      <c r="AW80" s="49">
        <f>'Lead PI'!AU80+'UW Co-I 1'!AU80+'UW Co-I 2'!AU80+'UW Co-I 3'!AU80+'UW Co-I 4'!AU80+'UW Co-I 5'!AU80+'UW Co-I 6'!AU80+'External Subs'!AU80</f>
        <v>0</v>
      </c>
      <c r="AX80" s="12">
        <f t="shared" si="181"/>
        <v>0</v>
      </c>
    </row>
    <row r="81" spans="1:58" s="4" customFormat="1" x14ac:dyDescent="0.2">
      <c r="D81" s="80" t="s">
        <v>73</v>
      </c>
      <c r="J81" s="2"/>
      <c r="K81" s="18"/>
      <c r="L81" s="18"/>
      <c r="M81" s="18"/>
      <c r="N81" s="54">
        <f>SUM(N67:N80)</f>
        <v>0</v>
      </c>
      <c r="O81" s="50"/>
      <c r="P81" s="51"/>
      <c r="Q81" s="41"/>
      <c r="R81" s="50"/>
      <c r="S81" s="50"/>
      <c r="T81" s="50"/>
      <c r="U81" s="54">
        <f>SUM(U67:U80)</f>
        <v>0</v>
      </c>
      <c r="V81" s="52"/>
      <c r="W81" s="51"/>
      <c r="X81" s="41"/>
      <c r="Y81" s="50"/>
      <c r="Z81" s="50"/>
      <c r="AA81" s="50"/>
      <c r="AB81" s="54">
        <f>SUM(AB67:AB80)</f>
        <v>0</v>
      </c>
      <c r="AC81" s="50"/>
      <c r="AD81" s="51"/>
      <c r="AE81" s="41"/>
      <c r="AF81" s="53"/>
      <c r="AG81" s="53"/>
      <c r="AH81" s="53"/>
      <c r="AI81" s="54">
        <f>SUM(AI67:AI80)</f>
        <v>0</v>
      </c>
      <c r="AJ81" s="50"/>
      <c r="AK81" s="51"/>
      <c r="AL81" s="41"/>
      <c r="AM81" s="53"/>
      <c r="AN81" s="53"/>
      <c r="AO81" s="53"/>
      <c r="AP81" s="54">
        <f>SUM(AP67:AP80)</f>
        <v>0</v>
      </c>
      <c r="AQ81" s="50"/>
      <c r="AR81" s="51"/>
      <c r="AS81" s="41"/>
      <c r="AT81"/>
      <c r="AU81" s="54">
        <f>SUM(AU67:AU80)</f>
        <v>0</v>
      </c>
      <c r="AV81" s="49"/>
      <c r="AW81" s="49">
        <f>'Lead PI'!AU81+'UW Co-I 1'!AU81+'UW Co-I 2'!AU81+'UW Co-I 3'!AU81+'UW Co-I 4'!AU81+'UW Co-I 5'!AU81+'UW Co-I 6'!AU81+'External Subs'!AU81</f>
        <v>0</v>
      </c>
      <c r="AX81" s="12">
        <f t="shared" si="181"/>
        <v>0</v>
      </c>
      <c r="AY81" s="61" t="str">
        <f>'Lead PI'!A1</f>
        <v>Lead PI</v>
      </c>
      <c r="AZ81" s="61" t="str">
        <f>'UW Co-I 1'!A1</f>
        <v>Co-I 1</v>
      </c>
      <c r="BA81" s="61" t="str">
        <f>'UW Co-I 2'!A1</f>
        <v>Co-I 2</v>
      </c>
      <c r="BB81" s="61" t="str">
        <f>'UW Co-I 3'!A1</f>
        <v>Co-I 3</v>
      </c>
      <c r="BC81" s="61" t="str">
        <f>'UW Co-I 4'!A1</f>
        <v>Co-I 4</v>
      </c>
      <c r="BD81" s="61" t="str">
        <f>'UW Co-I 5'!A1</f>
        <v>Co-I 5</v>
      </c>
      <c r="BE81" s="61" t="str">
        <f>'UW Co-I 6'!A1</f>
        <v>Co-I 6</v>
      </c>
      <c r="BF81" s="61" t="str">
        <f>'External Subs'!A1</f>
        <v>External Subs</v>
      </c>
    </row>
    <row r="82" spans="1:58" s="4" customFormat="1" x14ac:dyDescent="0.2">
      <c r="J82" s="2"/>
      <c r="K82" s="18"/>
      <c r="L82" s="18"/>
      <c r="M82" s="18"/>
      <c r="N82" s="46"/>
      <c r="O82" s="50"/>
      <c r="P82" s="51"/>
      <c r="Q82" s="41"/>
      <c r="R82" s="50"/>
      <c r="S82" s="50"/>
      <c r="T82" s="50"/>
      <c r="U82" s="46"/>
      <c r="V82" s="52"/>
      <c r="W82" s="51"/>
      <c r="X82" s="41"/>
      <c r="Y82" s="50"/>
      <c r="Z82" s="50"/>
      <c r="AA82" s="50"/>
      <c r="AB82" s="46"/>
      <c r="AC82" s="50"/>
      <c r="AD82" s="51"/>
      <c r="AE82" s="41"/>
      <c r="AF82" s="53"/>
      <c r="AG82" s="53"/>
      <c r="AH82" s="53"/>
      <c r="AI82" s="46"/>
      <c r="AJ82" s="50"/>
      <c r="AK82" s="51"/>
      <c r="AL82" s="41"/>
      <c r="AM82" s="53"/>
      <c r="AN82" s="53"/>
      <c r="AO82" s="53"/>
      <c r="AP82" s="46"/>
      <c r="AQ82" s="50"/>
      <c r="AR82" s="51"/>
      <c r="AS82" s="41"/>
      <c r="AT82"/>
      <c r="AU82" s="100"/>
      <c r="AV82" s="101"/>
      <c r="AW82" s="49"/>
      <c r="AX82" s="12"/>
    </row>
    <row r="83" spans="1:58" s="4" customFormat="1" x14ac:dyDescent="0.2">
      <c r="A83" s="1" t="s">
        <v>29</v>
      </c>
      <c r="J83" s="2"/>
      <c r="K83" s="18"/>
      <c r="L83" s="18"/>
      <c r="M83" s="18"/>
      <c r="N83" s="54">
        <f>N44+N52+N57+N81+N64</f>
        <v>0</v>
      </c>
      <c r="O83" s="50"/>
      <c r="P83" s="51"/>
      <c r="Q83" s="41"/>
      <c r="R83" s="50"/>
      <c r="S83" s="50"/>
      <c r="T83" s="50"/>
      <c r="U83" s="54">
        <f>U44+U52+U57+U81+U64</f>
        <v>0</v>
      </c>
      <c r="V83" s="52"/>
      <c r="W83" s="51"/>
      <c r="X83" s="41"/>
      <c r="Y83" s="50"/>
      <c r="Z83" s="50"/>
      <c r="AA83" s="50"/>
      <c r="AB83" s="54">
        <f>AB44+AB52+AB57+AB81+AB64</f>
        <v>0</v>
      </c>
      <c r="AC83" s="50"/>
      <c r="AD83" s="51"/>
      <c r="AE83" s="41"/>
      <c r="AF83" s="53"/>
      <c r="AG83" s="53"/>
      <c r="AH83" s="53"/>
      <c r="AI83" s="54">
        <f>AI44+AI52+AI57+AI81+AI64</f>
        <v>0</v>
      </c>
      <c r="AJ83" s="50"/>
      <c r="AK83" s="51"/>
      <c r="AL83" s="41"/>
      <c r="AM83" s="53"/>
      <c r="AN83" s="53"/>
      <c r="AO83" s="53"/>
      <c r="AP83" s="54">
        <f>AP44+AP52+AP57+AP81+AP64</f>
        <v>0</v>
      </c>
      <c r="AQ83" s="50"/>
      <c r="AR83" s="51"/>
      <c r="AS83" s="41"/>
      <c r="AT83"/>
      <c r="AU83" s="43">
        <f>AU44+AU52+AU57+AU81+AU64</f>
        <v>0</v>
      </c>
      <c r="AV83" s="49"/>
      <c r="AW83" s="49">
        <f>'Lead PI'!AU83+'UW Co-I 1'!AU83+'UW Co-I 2'!AU83+'UW Co-I 3'!AU83+'UW Co-I 4'!AU83+'UW Co-I 5'!AU83+'UW Co-I 6'!AU83+'External Subs'!AU83</f>
        <v>0</v>
      </c>
      <c r="AX83" s="12">
        <f t="shared" si="181"/>
        <v>0</v>
      </c>
      <c r="AY83" s="10">
        <f>'Lead PI'!AU83</f>
        <v>0</v>
      </c>
      <c r="AZ83" s="10">
        <f>'UW Co-I 1'!AU83</f>
        <v>0</v>
      </c>
      <c r="BA83" s="10">
        <f>'UW Co-I 2'!$AU$83</f>
        <v>0</v>
      </c>
      <c r="BB83" s="10">
        <f>'UW Co-I 3'!$AU$83</f>
        <v>0</v>
      </c>
      <c r="BC83" s="10">
        <f>'UW Co-I 4'!$AU$83</f>
        <v>0</v>
      </c>
      <c r="BD83" s="10">
        <f>'UW Co-I 5'!$AU$83</f>
        <v>0</v>
      </c>
      <c r="BE83" s="10">
        <f>'UW Co-I 6'!$AU$83</f>
        <v>0</v>
      </c>
      <c r="BF83" s="10">
        <f>'External Subs'!$AU$83</f>
        <v>0</v>
      </c>
    </row>
    <row r="84" spans="1:58" s="4" customFormat="1" x14ac:dyDescent="0.2">
      <c r="J84" s="2"/>
      <c r="K84" s="18"/>
      <c r="L84" s="18"/>
      <c r="M84" s="18"/>
      <c r="N84" s="46"/>
      <c r="O84" s="50"/>
      <c r="P84" s="51"/>
      <c r="Q84" s="41"/>
      <c r="R84" s="50"/>
      <c r="S84" s="50"/>
      <c r="T84" s="50"/>
      <c r="U84" s="46"/>
      <c r="V84" s="52"/>
      <c r="W84" s="51"/>
      <c r="X84" s="41"/>
      <c r="Y84" s="50"/>
      <c r="Z84" s="50"/>
      <c r="AA84" s="50"/>
      <c r="AB84" s="46"/>
      <c r="AC84" s="50"/>
      <c r="AD84" s="51"/>
      <c r="AE84" s="41"/>
      <c r="AF84" s="53"/>
      <c r="AG84" s="53"/>
      <c r="AH84" s="53"/>
      <c r="AI84" s="46"/>
      <c r="AJ84" s="50"/>
      <c r="AK84" s="51"/>
      <c r="AL84" s="41"/>
      <c r="AM84" s="53"/>
      <c r="AN84" s="53"/>
      <c r="AO84" s="53"/>
      <c r="AP84" s="46"/>
      <c r="AQ84" s="50"/>
      <c r="AR84" s="51"/>
      <c r="AS84" s="41"/>
      <c r="AT84"/>
      <c r="AU84" s="100"/>
      <c r="AV84" s="101"/>
      <c r="AW84" s="49"/>
      <c r="AX84" s="12"/>
      <c r="AY84" s="74">
        <f t="shared" ref="AY84:BF84" si="184">IFERROR(AY83/$AU$83,0)</f>
        <v>0</v>
      </c>
      <c r="AZ84" s="74">
        <f t="shared" si="184"/>
        <v>0</v>
      </c>
      <c r="BA84" s="74">
        <f t="shared" si="184"/>
        <v>0</v>
      </c>
      <c r="BB84" s="74">
        <f t="shared" si="184"/>
        <v>0</v>
      </c>
      <c r="BC84" s="74">
        <f t="shared" si="184"/>
        <v>0</v>
      </c>
      <c r="BD84" s="74">
        <f t="shared" si="184"/>
        <v>0</v>
      </c>
      <c r="BE84" s="74">
        <f t="shared" si="184"/>
        <v>0</v>
      </c>
      <c r="BF84" s="74">
        <f t="shared" si="184"/>
        <v>0</v>
      </c>
    </row>
    <row r="85" spans="1:58" s="4" customFormat="1" x14ac:dyDescent="0.2">
      <c r="A85" s="76" t="s">
        <v>78</v>
      </c>
      <c r="J85" s="2"/>
      <c r="K85" s="18"/>
      <c r="L85" s="18"/>
      <c r="M85" s="18"/>
      <c r="N85" s="46">
        <f>N83-N52-N64-N71-N72-N73-N74-N75-N78+N91</f>
        <v>0</v>
      </c>
      <c r="O85" s="50"/>
      <c r="P85" s="51"/>
      <c r="Q85" s="41"/>
      <c r="R85" s="50"/>
      <c r="S85" s="50"/>
      <c r="T85" s="50"/>
      <c r="U85" s="46">
        <f>U83-U52-U64-U71-U72-U73-U74-U75-U78+U91</f>
        <v>0</v>
      </c>
      <c r="V85" s="52"/>
      <c r="W85" s="51"/>
      <c r="X85" s="41"/>
      <c r="Y85" s="50"/>
      <c r="Z85" s="50"/>
      <c r="AA85" s="50"/>
      <c r="AB85" s="46">
        <f>AB83-AB52-AB64-AB71-AB72-AB73-AB74-AB75-AB78+AB91</f>
        <v>0</v>
      </c>
      <c r="AC85" s="50"/>
      <c r="AD85" s="51"/>
      <c r="AE85" s="41"/>
      <c r="AF85" s="53"/>
      <c r="AG85" s="53"/>
      <c r="AH85" s="53"/>
      <c r="AI85" s="46">
        <f>AI83-AI52-AI64-AI71-AI72-AI73-AI74-AI75-AI78+AI91</f>
        <v>0</v>
      </c>
      <c r="AJ85" s="50"/>
      <c r="AK85" s="51"/>
      <c r="AL85" s="41"/>
      <c r="AM85" s="53"/>
      <c r="AN85" s="53"/>
      <c r="AO85" s="53"/>
      <c r="AP85" s="46">
        <f>AP83-AP52-AP64-AP71-AP72-AP73-AP74-AP75-AP78+AP91</f>
        <v>0</v>
      </c>
      <c r="AQ85" s="50"/>
      <c r="AR85" s="51"/>
      <c r="AS85" s="41"/>
      <c r="AT85"/>
      <c r="AU85" s="43">
        <f>SUM(N85,U85,AB85,AI85,AP85)</f>
        <v>0</v>
      </c>
      <c r="AV85" s="49"/>
      <c r="AW85" s="49">
        <f>'Lead PI'!AU85+'UW Co-I 1'!AU85+'UW Co-I 2'!AU85+'UW Co-I 3'!AU85+'UW Co-I 4'!AU85+'UW Co-I 5'!AU85+'UW Co-I 6'!AU85+'External Subs'!AU85</f>
        <v>0</v>
      </c>
      <c r="AX85" s="12">
        <f t="shared" si="181"/>
        <v>0</v>
      </c>
      <c r="AY85" s="37"/>
      <c r="AZ85" s="74"/>
      <c r="BA85" s="74"/>
      <c r="BB85" s="74"/>
      <c r="BC85" s="74"/>
      <c r="BD85" s="74"/>
      <c r="BE85" s="74"/>
      <c r="BF85" s="74"/>
    </row>
    <row r="86" spans="1:58" s="4" customFormat="1" x14ac:dyDescent="0.2">
      <c r="A86" s="1" t="s">
        <v>30</v>
      </c>
      <c r="B86" s="103" t="s">
        <v>77</v>
      </c>
      <c r="C86" s="104">
        <v>0.55500000000000005</v>
      </c>
      <c r="J86" s="2"/>
      <c r="K86" s="18"/>
      <c r="L86" s="18"/>
      <c r="M86" s="18"/>
      <c r="N86" s="46">
        <f>ROUND($C$86*N85,0)</f>
        <v>0</v>
      </c>
      <c r="O86" s="50"/>
      <c r="P86" s="51"/>
      <c r="Q86" s="41"/>
      <c r="R86" s="50"/>
      <c r="S86" s="50"/>
      <c r="T86" s="50"/>
      <c r="U86" s="46">
        <f>ROUND($C$86*U85,0)</f>
        <v>0</v>
      </c>
      <c r="V86" s="52"/>
      <c r="W86" s="51"/>
      <c r="X86" s="41"/>
      <c r="Y86" s="50"/>
      <c r="Z86" s="50"/>
      <c r="AA86" s="50"/>
      <c r="AB86" s="46">
        <f>ROUND($C$86*AB85,0)</f>
        <v>0</v>
      </c>
      <c r="AC86" s="50"/>
      <c r="AD86" s="51"/>
      <c r="AE86" s="41"/>
      <c r="AF86" s="53"/>
      <c r="AG86" s="53"/>
      <c r="AH86" s="53"/>
      <c r="AI86" s="46">
        <f>ROUND($C$86*AI85,0)</f>
        <v>0</v>
      </c>
      <c r="AJ86" s="50"/>
      <c r="AK86" s="51"/>
      <c r="AL86" s="41"/>
      <c r="AM86" s="53"/>
      <c r="AN86" s="53"/>
      <c r="AO86" s="53"/>
      <c r="AP86" s="46">
        <f>ROUND($C$86*AP85,0)</f>
        <v>0</v>
      </c>
      <c r="AQ86" s="50"/>
      <c r="AR86" s="51"/>
      <c r="AS86" s="41"/>
      <c r="AT86"/>
      <c r="AU86" s="43">
        <f>SUM(N86,U86,AB86,AI86,AP86)</f>
        <v>0</v>
      </c>
      <c r="AV86" s="49"/>
      <c r="AW86" s="49">
        <f>'Lead PI'!AU86+'UW Co-I 1'!AU86+'UW Co-I 2'!AU86+'UW Co-I 3'!AU86+'UW Co-I 4'!AU86+'UW Co-I 5'!AU86+'UW Co-I 6'!AU86+'External Subs'!AU86</f>
        <v>0</v>
      </c>
      <c r="AX86" s="12">
        <f t="shared" si="181"/>
        <v>0</v>
      </c>
      <c r="AY86" s="10">
        <f>'Lead PI'!AU86</f>
        <v>0</v>
      </c>
      <c r="AZ86" s="10">
        <f>'UW Co-I 1'!AU86</f>
        <v>0</v>
      </c>
      <c r="BA86" s="10">
        <f>'UW Co-I 2'!$AU$86</f>
        <v>0</v>
      </c>
      <c r="BB86" s="10">
        <f>'UW Co-I 3'!$AU$86</f>
        <v>0</v>
      </c>
      <c r="BC86" s="10">
        <f>'UW Co-I 4'!$AU$86</f>
        <v>0</v>
      </c>
      <c r="BD86" s="10">
        <f>'UW Co-I 5'!$AU$86</f>
        <v>0</v>
      </c>
      <c r="BE86" s="10">
        <f>'UW Co-I 6'!$AU$86</f>
        <v>0</v>
      </c>
      <c r="BF86" s="10">
        <f>'External Subs'!$AU$86</f>
        <v>0</v>
      </c>
    </row>
    <row r="87" spans="1:58" s="4" customFormat="1" x14ac:dyDescent="0.2">
      <c r="A87" s="27"/>
      <c r="J87" s="2"/>
      <c r="K87" s="18"/>
      <c r="L87" s="18"/>
      <c r="M87" s="18"/>
      <c r="N87" s="46"/>
      <c r="O87" s="50"/>
      <c r="P87" s="51"/>
      <c r="Q87" s="41"/>
      <c r="R87" s="50"/>
      <c r="S87" s="50"/>
      <c r="T87" s="50"/>
      <c r="U87" s="46"/>
      <c r="V87" s="52"/>
      <c r="W87" s="51"/>
      <c r="X87" s="41"/>
      <c r="Y87" s="50"/>
      <c r="Z87" s="50"/>
      <c r="AA87" s="50"/>
      <c r="AB87" s="46"/>
      <c r="AC87" s="50"/>
      <c r="AD87" s="51"/>
      <c r="AE87" s="41"/>
      <c r="AF87" s="53"/>
      <c r="AG87" s="53"/>
      <c r="AH87" s="53"/>
      <c r="AI87" s="46"/>
      <c r="AJ87" s="50"/>
      <c r="AK87" s="51"/>
      <c r="AL87" s="41"/>
      <c r="AM87" s="53"/>
      <c r="AN87" s="53"/>
      <c r="AO87" s="53"/>
      <c r="AP87" s="46"/>
      <c r="AQ87" s="50"/>
      <c r="AR87" s="51"/>
      <c r="AS87" s="41"/>
      <c r="AT87"/>
      <c r="AU87" s="100"/>
      <c r="AV87" s="101"/>
      <c r="AW87" s="49"/>
      <c r="AX87" s="12"/>
      <c r="AY87" s="74">
        <f t="shared" ref="AY87:BF87" si="185">IFERROR(AY86/$AU$86,0)</f>
        <v>0</v>
      </c>
      <c r="AZ87" s="74">
        <f t="shared" si="185"/>
        <v>0</v>
      </c>
      <c r="BA87" s="74">
        <f t="shared" si="185"/>
        <v>0</v>
      </c>
      <c r="BB87" s="74">
        <f t="shared" si="185"/>
        <v>0</v>
      </c>
      <c r="BC87" s="74">
        <f t="shared" si="185"/>
        <v>0</v>
      </c>
      <c r="BD87" s="74">
        <f t="shared" si="185"/>
        <v>0</v>
      </c>
      <c r="BE87" s="74">
        <f t="shared" si="185"/>
        <v>0</v>
      </c>
      <c r="BF87" s="74">
        <f t="shared" si="185"/>
        <v>0</v>
      </c>
    </row>
    <row r="88" spans="1:58" s="4" customFormat="1" ht="13.5" thickBot="1" x14ac:dyDescent="0.25">
      <c r="A88" s="1" t="s">
        <v>31</v>
      </c>
      <c r="J88" s="2"/>
      <c r="K88" s="18"/>
      <c r="L88" s="18"/>
      <c r="M88" s="18"/>
      <c r="N88" s="105">
        <f>N83+N86</f>
        <v>0</v>
      </c>
      <c r="O88" s="106"/>
      <c r="P88" s="107"/>
      <c r="Q88" s="108"/>
      <c r="R88" s="106"/>
      <c r="S88" s="106"/>
      <c r="T88" s="106"/>
      <c r="U88" s="105">
        <f>U83+U86</f>
        <v>0</v>
      </c>
      <c r="V88" s="109"/>
      <c r="W88" s="107"/>
      <c r="X88" s="108"/>
      <c r="Y88" s="106"/>
      <c r="Z88" s="106"/>
      <c r="AA88" s="106"/>
      <c r="AB88" s="105">
        <f>AB83+AB86</f>
        <v>0</v>
      </c>
      <c r="AC88" s="106"/>
      <c r="AD88" s="107"/>
      <c r="AE88" s="108"/>
      <c r="AF88" s="110"/>
      <c r="AG88" s="110"/>
      <c r="AH88" s="110"/>
      <c r="AI88" s="105">
        <f>AI83+AI86</f>
        <v>0</v>
      </c>
      <c r="AJ88" s="106"/>
      <c r="AK88" s="107"/>
      <c r="AL88" s="108"/>
      <c r="AM88" s="110"/>
      <c r="AN88" s="110"/>
      <c r="AO88" s="110"/>
      <c r="AP88" s="105">
        <f>AP83+AP86</f>
        <v>0</v>
      </c>
      <c r="AQ88" s="106"/>
      <c r="AR88" s="107"/>
      <c r="AS88" s="108"/>
      <c r="AT88" s="111"/>
      <c r="AU88" s="112">
        <f>AU83+AU86</f>
        <v>0</v>
      </c>
      <c r="AV88" s="49"/>
      <c r="AW88" s="49">
        <f>'Lead PI'!AU88+'UW Co-I 1'!AU88+'UW Co-I 2'!AU88+'UW Co-I 3'!AU88+'UW Co-I 4'!AU88+'UW Co-I 5'!AU88+'UW Co-I 6'!AU88+'External Subs'!AU88</f>
        <v>0</v>
      </c>
      <c r="AX88" s="12">
        <f t="shared" si="181"/>
        <v>0</v>
      </c>
      <c r="AY88" s="10">
        <f>'Lead PI'!AU88</f>
        <v>0</v>
      </c>
      <c r="AZ88" s="10">
        <f>'UW Co-I 1'!AU88</f>
        <v>0</v>
      </c>
      <c r="BA88" s="10">
        <f>'UW Co-I 2'!$AU$88</f>
        <v>0</v>
      </c>
      <c r="BB88" s="10">
        <f>'UW Co-I 3'!$AU$88</f>
        <v>0</v>
      </c>
      <c r="BC88" s="10">
        <f>'UW Co-I 4'!$AU$88</f>
        <v>0</v>
      </c>
      <c r="BD88" s="10">
        <f>'UW Co-I 5'!$AU$88</f>
        <v>0</v>
      </c>
      <c r="BE88" s="10">
        <f>'UW Co-I 6'!$AU$88</f>
        <v>0</v>
      </c>
      <c r="BF88" s="10">
        <f>'External Subs'!$AU$88</f>
        <v>0</v>
      </c>
    </row>
    <row r="89" spans="1:58" s="4" customFormat="1" ht="13.5" thickTop="1" x14ac:dyDescent="0.2">
      <c r="J89" s="2"/>
      <c r="K89" s="18"/>
      <c r="L89" s="18"/>
      <c r="M89" s="18"/>
      <c r="N89" s="46"/>
      <c r="O89" s="50"/>
      <c r="P89" s="51"/>
      <c r="Q89" s="41"/>
      <c r="R89" s="50"/>
      <c r="S89" s="50"/>
      <c r="T89" s="50"/>
      <c r="U89" s="46"/>
      <c r="V89" s="52"/>
      <c r="W89" s="51"/>
      <c r="X89" s="41"/>
      <c r="Y89" s="50"/>
      <c r="Z89" s="50"/>
      <c r="AA89" s="50"/>
      <c r="AB89" s="46"/>
      <c r="AC89" s="50"/>
      <c r="AD89" s="51"/>
      <c r="AE89" s="41"/>
      <c r="AF89" s="53"/>
      <c r="AG89" s="53"/>
      <c r="AH89" s="53"/>
      <c r="AI89" s="46"/>
      <c r="AJ89" s="50"/>
      <c r="AK89" s="51"/>
      <c r="AL89" s="41"/>
      <c r="AM89" s="53"/>
      <c r="AN89" s="53"/>
      <c r="AO89" s="53"/>
      <c r="AP89" s="46"/>
      <c r="AQ89" s="50"/>
      <c r="AR89" s="51"/>
      <c r="AS89" s="41"/>
      <c r="AT89"/>
      <c r="AU89" s="100"/>
      <c r="AV89" s="101"/>
      <c r="AW89" s="49"/>
      <c r="AX89" s="12"/>
      <c r="AY89" s="74">
        <f t="shared" ref="AY89:BF89" si="186">IFERROR(AY88/$AU$88,0)</f>
        <v>0</v>
      </c>
      <c r="AZ89" s="74">
        <f t="shared" si="186"/>
        <v>0</v>
      </c>
      <c r="BA89" s="74">
        <f t="shared" si="186"/>
        <v>0</v>
      </c>
      <c r="BB89" s="74">
        <f t="shared" si="186"/>
        <v>0</v>
      </c>
      <c r="BC89" s="74">
        <f t="shared" si="186"/>
        <v>0</v>
      </c>
      <c r="BD89" s="74">
        <f t="shared" si="186"/>
        <v>0</v>
      </c>
      <c r="BE89" s="74">
        <f t="shared" si="186"/>
        <v>0</v>
      </c>
      <c r="BF89" s="74">
        <f t="shared" si="186"/>
        <v>0</v>
      </c>
    </row>
    <row r="90" spans="1:58" s="4" customFormat="1" x14ac:dyDescent="0.2">
      <c r="J90" s="2"/>
      <c r="K90" s="18"/>
      <c r="L90" s="18"/>
      <c r="M90" s="18"/>
      <c r="N90" s="46"/>
      <c r="O90" s="50"/>
      <c r="P90" s="51"/>
      <c r="Q90" s="41"/>
      <c r="R90" s="50"/>
      <c r="S90" s="50"/>
      <c r="T90" s="50"/>
      <c r="U90" s="46"/>
      <c r="V90" s="52"/>
      <c r="W90" s="51"/>
      <c r="X90" s="41"/>
      <c r="Y90" s="50"/>
      <c r="Z90" s="50"/>
      <c r="AA90" s="50"/>
      <c r="AB90" s="46"/>
      <c r="AC90" s="50"/>
      <c r="AD90" s="51"/>
      <c r="AE90" s="41"/>
      <c r="AF90" s="53"/>
      <c r="AG90" s="53"/>
      <c r="AH90" s="53"/>
      <c r="AI90" s="46"/>
      <c r="AJ90" s="50"/>
      <c r="AK90" s="51"/>
      <c r="AL90" s="41"/>
      <c r="AM90" s="53"/>
      <c r="AN90" s="53"/>
      <c r="AO90" s="53"/>
      <c r="AP90" s="46"/>
      <c r="AQ90" s="50"/>
      <c r="AR90" s="51"/>
      <c r="AS90" s="41"/>
      <c r="AT90"/>
      <c r="AU90" s="100"/>
      <c r="AV90" s="101"/>
      <c r="AW90" s="49"/>
      <c r="AX90" s="12"/>
    </row>
    <row r="91" spans="1:58" s="4" customFormat="1" x14ac:dyDescent="0.2">
      <c r="A91" s="82" t="s">
        <v>44</v>
      </c>
      <c r="J91" s="2"/>
      <c r="K91" s="18"/>
      <c r="L91" s="18"/>
      <c r="M91" s="18"/>
      <c r="N91" s="93">
        <f>'Lead PI'!N91+'UW Co-I 1'!N91+'UW Co-I 2'!N91+'UW Co-I 3'!N91+'UW Co-I 4'!N91+'UW Co-I 5'!N91+'UW Co-I 6'!N91+'External Subs'!N91</f>
        <v>0</v>
      </c>
      <c r="O91" s="50"/>
      <c r="P91" s="51"/>
      <c r="Q91" s="41"/>
      <c r="R91" s="50"/>
      <c r="S91" s="50"/>
      <c r="T91" s="50"/>
      <c r="U91" s="93">
        <f>'Lead PI'!U91+'UW Co-I 1'!U91+'UW Co-I 2'!U91+'UW Co-I 3'!U91+'UW Co-I 4'!U91+'UW Co-I 5'!U91+'UW Co-I 6'!U91+'External Subs'!U91</f>
        <v>0</v>
      </c>
      <c r="V91" s="52"/>
      <c r="W91" s="51"/>
      <c r="X91" s="41"/>
      <c r="Y91" s="50"/>
      <c r="Z91" s="50"/>
      <c r="AA91" s="50"/>
      <c r="AB91" s="93">
        <f>'Lead PI'!AB91+'UW Co-I 1'!AB91+'UW Co-I 2'!AB91+'UW Co-I 3'!AB91+'UW Co-I 4'!AB91+'UW Co-I 5'!AB91+'UW Co-I 6'!AB91+'External Subs'!AB91</f>
        <v>0</v>
      </c>
      <c r="AC91" s="50"/>
      <c r="AD91" s="51"/>
      <c r="AE91" s="41"/>
      <c r="AF91" s="53"/>
      <c r="AG91" s="53"/>
      <c r="AH91" s="53"/>
      <c r="AI91" s="93">
        <f>'Lead PI'!AI91+'UW Co-I 1'!AI91+'UW Co-I 2'!AI91+'UW Co-I 3'!AI91+'UW Co-I 4'!AI91+'UW Co-I 5'!AI91+'UW Co-I 6'!AI91+'External Subs'!AI91</f>
        <v>0</v>
      </c>
      <c r="AJ91" s="50"/>
      <c r="AK91" s="51"/>
      <c r="AL91" s="41"/>
      <c r="AM91" s="53"/>
      <c r="AN91" s="53"/>
      <c r="AO91" s="53"/>
      <c r="AP91" s="93">
        <f>'Lead PI'!AP91+'UW Co-I 1'!AP91+'UW Co-I 2'!AP91+'UW Co-I 3'!AP91+'UW Co-I 4'!AP91+'UW Co-I 5'!AP91+'UW Co-I 6'!AP91+'External Subs'!AP91</f>
        <v>0</v>
      </c>
      <c r="AQ91" s="50"/>
      <c r="AR91" s="51"/>
      <c r="AS91" s="41"/>
      <c r="AT91"/>
      <c r="AU91" s="43">
        <f>AP91+AI91+AB91+U91+N91</f>
        <v>0</v>
      </c>
      <c r="AV91" s="49"/>
      <c r="AW91" s="49">
        <f>'Lead PI'!AU91+'UW Co-I 1'!AU91+'UW Co-I 2'!AU91+'UW Co-I 3'!AU91+'UW Co-I 4'!AU91+'UW Co-I 5'!AU91+'UW Co-I 6'!AU91+'External Subs'!AU91</f>
        <v>0</v>
      </c>
      <c r="AX91" s="12">
        <f t="shared" si="181"/>
        <v>0</v>
      </c>
    </row>
    <row r="92" spans="1:58" s="4" customFormat="1" x14ac:dyDescent="0.2">
      <c r="I92" s="17"/>
      <c r="J92" s="17"/>
      <c r="K92" s="17"/>
      <c r="L92" s="17"/>
      <c r="M92" s="17"/>
      <c r="P92" s="5"/>
      <c r="R92" s="10"/>
      <c r="S92" s="10"/>
      <c r="T92" s="10"/>
      <c r="W92" s="5"/>
      <c r="AD92" s="5"/>
      <c r="AK92" s="5"/>
      <c r="AR92" s="5"/>
      <c r="AU92" s="100"/>
      <c r="AV92" s="101"/>
      <c r="AW92" s="49"/>
    </row>
    <row r="93" spans="1:58" s="4" customFormat="1" x14ac:dyDescent="0.2">
      <c r="I93" s="17"/>
      <c r="J93" s="17"/>
      <c r="K93" s="17"/>
      <c r="L93" s="17"/>
      <c r="M93" s="17"/>
      <c r="N93" s="3"/>
      <c r="P93" s="5"/>
      <c r="R93" s="10"/>
      <c r="S93" s="10"/>
      <c r="T93" s="10"/>
      <c r="U93" s="3"/>
      <c r="W93" s="5"/>
      <c r="AB93" s="3"/>
      <c r="AD93" s="5"/>
      <c r="AI93" s="3"/>
      <c r="AK93" s="5"/>
      <c r="AR93" s="5"/>
      <c r="AU93" s="3"/>
      <c r="AV93" s="3"/>
      <c r="AW93" s="3"/>
    </row>
    <row r="94" spans="1:58" s="4" customFormat="1" x14ac:dyDescent="0.2">
      <c r="K94" s="17"/>
      <c r="L94" s="17"/>
      <c r="M94" s="17"/>
      <c r="R94" s="10"/>
      <c r="S94" s="10"/>
      <c r="T94" s="10"/>
    </row>
    <row r="95" spans="1:58" s="4" customFormat="1" x14ac:dyDescent="0.2">
      <c r="K95" s="17"/>
      <c r="L95" s="17"/>
      <c r="M95" s="17"/>
      <c r="R95" s="10"/>
      <c r="S95" s="10"/>
      <c r="T95" s="10"/>
    </row>
    <row r="96" spans="1:58" s="4" customFormat="1" ht="15" x14ac:dyDescent="0.2">
      <c r="K96" s="10"/>
      <c r="L96" s="10"/>
      <c r="M96" s="10"/>
      <c r="O96" s="57"/>
      <c r="P96" s="57"/>
      <c r="Q96" s="57"/>
      <c r="U96" s="57"/>
      <c r="V96" s="58"/>
      <c r="W96" s="58"/>
      <c r="Y96" s="58"/>
      <c r="Z96" s="58"/>
      <c r="AA96" s="58"/>
      <c r="AB96" s="57"/>
      <c r="AC96" s="58"/>
      <c r="AE96" s="58"/>
      <c r="AF96" s="58"/>
      <c r="AG96" s="58"/>
      <c r="AH96" s="58"/>
      <c r="AI96" s="57"/>
      <c r="AP96" s="57"/>
    </row>
    <row r="97" spans="1:42" s="4" customFormat="1" ht="15" hidden="1" x14ac:dyDescent="0.2">
      <c r="A97" s="61" t="s">
        <v>145</v>
      </c>
      <c r="B97" s="29" t="s">
        <v>87</v>
      </c>
      <c r="C97" s="29"/>
      <c r="K97" s="10"/>
      <c r="L97" s="10"/>
      <c r="M97" s="10"/>
      <c r="N97" s="31"/>
      <c r="R97" s="10"/>
      <c r="S97" s="10"/>
      <c r="T97" s="10"/>
      <c r="U97" s="29"/>
      <c r="AB97" s="32"/>
      <c r="AI97" s="29"/>
      <c r="AP97" s="29"/>
    </row>
    <row r="98" spans="1:42" s="4" customFormat="1" ht="15" hidden="1" x14ac:dyDescent="0.2">
      <c r="A98" s="4" t="str">
        <f>'Lead PI'!A1</f>
        <v>Lead PI</v>
      </c>
      <c r="B98" s="29" t="s">
        <v>88</v>
      </c>
      <c r="C98" s="120">
        <v>35000</v>
      </c>
      <c r="K98" s="10"/>
      <c r="L98" s="10"/>
      <c r="M98" s="10"/>
      <c r="R98" s="10"/>
      <c r="S98" s="10"/>
      <c r="T98" s="10"/>
    </row>
    <row r="99" spans="1:42" s="4" customFormat="1" ht="15" hidden="1" x14ac:dyDescent="0.2">
      <c r="A99" s="4" t="str">
        <f>'UW Co-I 1'!A1</f>
        <v>Co-I 1</v>
      </c>
      <c r="B99" s="29" t="s">
        <v>89</v>
      </c>
      <c r="C99" s="120">
        <v>33000</v>
      </c>
      <c r="K99" s="10"/>
      <c r="L99" s="10"/>
      <c r="M99" s="10"/>
      <c r="R99" s="10"/>
      <c r="S99" s="10"/>
      <c r="T99" s="10"/>
    </row>
    <row r="100" spans="1:42" s="4" customFormat="1" ht="15" hidden="1" x14ac:dyDescent="0.2">
      <c r="A100" s="4" t="str">
        <f>'UW Co-I 2'!A1</f>
        <v>Co-I 2</v>
      </c>
      <c r="B100" s="29" t="s">
        <v>90</v>
      </c>
      <c r="C100" s="120">
        <v>29000</v>
      </c>
      <c r="K100" s="10"/>
      <c r="L100" s="10"/>
      <c r="M100" s="10"/>
      <c r="R100" s="10"/>
      <c r="S100" s="10"/>
      <c r="T100" s="10"/>
    </row>
    <row r="101" spans="1:42" s="4" customFormat="1" ht="15" hidden="1" x14ac:dyDescent="0.2">
      <c r="A101" s="4" t="str">
        <f>'UW Co-I 3'!A1</f>
        <v>Co-I 3</v>
      </c>
      <c r="B101" s="29" t="s">
        <v>91</v>
      </c>
      <c r="C101" s="120">
        <v>31415</v>
      </c>
      <c r="K101" s="10"/>
      <c r="L101" s="10"/>
      <c r="M101" s="10"/>
      <c r="R101" s="10"/>
      <c r="S101" s="10"/>
      <c r="T101" s="10"/>
    </row>
    <row r="102" spans="1:42" s="4" customFormat="1" ht="15" hidden="1" x14ac:dyDescent="0.2">
      <c r="A102" s="4" t="str">
        <f>'UW Co-I 4'!A1</f>
        <v>Co-I 4</v>
      </c>
      <c r="B102" s="29" t="s">
        <v>92</v>
      </c>
      <c r="C102" s="120">
        <v>29000</v>
      </c>
      <c r="K102" s="10"/>
      <c r="L102" s="10"/>
      <c r="M102" s="10"/>
      <c r="R102" s="10"/>
      <c r="S102" s="10"/>
      <c r="T102" s="10"/>
    </row>
    <row r="103" spans="1:42" s="4" customFormat="1" ht="15" hidden="1" x14ac:dyDescent="0.2">
      <c r="A103" s="4" t="str">
        <f>'UW Co-I 5'!A1</f>
        <v>Co-I 5</v>
      </c>
      <c r="B103" s="29" t="s">
        <v>93</v>
      </c>
      <c r="C103" s="120">
        <v>31415</v>
      </c>
      <c r="D103" s="14"/>
      <c r="K103" s="10"/>
      <c r="L103" s="10"/>
      <c r="M103" s="10"/>
      <c r="R103" s="10"/>
      <c r="S103" s="10"/>
      <c r="T103" s="10"/>
    </row>
    <row r="104" spans="1:42" s="4" customFormat="1" ht="15" hidden="1" x14ac:dyDescent="0.2">
      <c r="A104" s="4" t="str">
        <f>'UW Co-I 6'!A1</f>
        <v>Co-I 6</v>
      </c>
      <c r="B104" s="29" t="s">
        <v>94</v>
      </c>
      <c r="C104" s="120">
        <v>29000</v>
      </c>
      <c r="K104" s="10"/>
      <c r="L104" s="10"/>
      <c r="M104" s="10"/>
      <c r="R104" s="10"/>
      <c r="S104" s="10"/>
      <c r="T104" s="10"/>
    </row>
    <row r="105" spans="1:42" ht="15" hidden="1" x14ac:dyDescent="0.2">
      <c r="B105" s="29" t="s">
        <v>95</v>
      </c>
      <c r="C105" s="120">
        <v>31415</v>
      </c>
    </row>
    <row r="106" spans="1:42" ht="15" hidden="1" x14ac:dyDescent="0.2">
      <c r="B106" s="29" t="s">
        <v>96</v>
      </c>
      <c r="C106" s="120">
        <v>29000</v>
      </c>
    </row>
    <row r="107" spans="1:42" ht="15" hidden="1" x14ac:dyDescent="0.2">
      <c r="B107" s="29" t="s">
        <v>97</v>
      </c>
      <c r="C107" s="120">
        <v>31415</v>
      </c>
    </row>
    <row r="108" spans="1:42" ht="15" hidden="1" x14ac:dyDescent="0.2">
      <c r="B108" s="29" t="s">
        <v>98</v>
      </c>
      <c r="C108" s="120">
        <v>32000</v>
      </c>
    </row>
    <row r="109" spans="1:42" ht="15" hidden="1" x14ac:dyDescent="0.2">
      <c r="B109" s="29" t="s">
        <v>99</v>
      </c>
      <c r="C109" s="120">
        <v>33000</v>
      </c>
    </row>
    <row r="110" spans="1:42" ht="15" hidden="1" x14ac:dyDescent="0.2">
      <c r="B110" s="29" t="s">
        <v>100</v>
      </c>
      <c r="C110" s="120">
        <v>31900</v>
      </c>
    </row>
    <row r="111" spans="1:42" ht="15" hidden="1" x14ac:dyDescent="0.2">
      <c r="B111" s="29" t="s">
        <v>100</v>
      </c>
      <c r="C111" s="137">
        <v>31415</v>
      </c>
    </row>
    <row r="112" spans="1:42" hidden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4">
    <mergeCell ref="Y2:AD2"/>
    <mergeCell ref="AF2:AK2"/>
    <mergeCell ref="AM2:AR2"/>
    <mergeCell ref="U4:W4"/>
    <mergeCell ref="AP4:AR4"/>
    <mergeCell ref="AB4:AD4"/>
    <mergeCell ref="AI4:AK4"/>
    <mergeCell ref="C4:D4"/>
    <mergeCell ref="N4:P4"/>
    <mergeCell ref="E4:I4"/>
    <mergeCell ref="E14:I14"/>
    <mergeCell ref="R2:W2"/>
    <mergeCell ref="E2:I2"/>
    <mergeCell ref="K2:P2"/>
  </mergeCells>
  <phoneticPr fontId="2" type="noConversion"/>
  <conditionalFormatting sqref="AU82:AV82">
    <cfRule type="expression" dxfId="5" priority="6">
      <formula>$AU$81</formula>
    </cfRule>
  </conditionalFormatting>
  <conditionalFormatting sqref="AU84:AV85">
    <cfRule type="expression" dxfId="4" priority="5">
      <formula>$AU$83</formula>
    </cfRule>
  </conditionalFormatting>
  <conditionalFormatting sqref="AU87:AV87">
    <cfRule type="expression" dxfId="3" priority="4">
      <formula>$AU$86</formula>
    </cfRule>
  </conditionalFormatting>
  <conditionalFormatting sqref="AU89:AV89">
    <cfRule type="expression" dxfId="2" priority="3">
      <formula>$AU$88</formula>
    </cfRule>
  </conditionalFormatting>
  <conditionalFormatting sqref="AU90:AV90">
    <cfRule type="expression" dxfId="1" priority="7">
      <formula>$AU$85</formula>
    </cfRule>
  </conditionalFormatting>
  <conditionalFormatting sqref="AU92:AV92">
    <cfRule type="expression" dxfId="0" priority="1">
      <formula>$AU$91</formula>
    </cfRule>
  </conditionalFormatting>
  <dataValidations count="1">
    <dataValidation type="list" allowBlank="1" showInputMessage="1" showErrorMessage="1" sqref="B25:B32" xr:uid="{9045040D-2D1B-4838-BB56-16E2F1143B2B}">
      <formula1>GraduateStudents</formula1>
    </dataValidation>
  </dataValidations>
  <printOptions horizontalCentered="1"/>
  <pageMargins left="0.25" right="0.25" top="0.5" bottom="0.5" header="0.5" footer="0.5"/>
  <pageSetup scale="47" orientation="landscape" horizontalDpi="4294967292" verticalDpi="300" r:id="rId1"/>
  <headerFooter alignWithMargins="0"/>
  <ignoredErrors>
    <ignoredError sqref="A47:A51 A7 A8:A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E550-32FA-4406-828A-82DA7687A459}">
  <dimension ref="A1:V24"/>
  <sheetViews>
    <sheetView workbookViewId="0">
      <selection activeCell="B6" sqref="B6:B23"/>
    </sheetView>
  </sheetViews>
  <sheetFormatPr defaultRowHeight="12.75" x14ac:dyDescent="0.2"/>
  <cols>
    <col min="1" max="1" width="10.28515625" customWidth="1"/>
    <col min="2" max="2" width="11.42578125" customWidth="1"/>
    <col min="3" max="3" width="13" customWidth="1"/>
    <col min="4" max="4" width="28.7109375" customWidth="1"/>
    <col min="5" max="5" width="33" customWidth="1"/>
    <col min="10" max="10" width="18.140625" customWidth="1"/>
    <col min="11" max="11" width="16.5703125" customWidth="1"/>
    <col min="12" max="12" width="12.85546875" customWidth="1"/>
    <col min="13" max="13" width="11.5703125" customWidth="1"/>
    <col min="14" max="14" width="9.5703125" customWidth="1"/>
    <col min="15" max="15" width="17.42578125" customWidth="1"/>
    <col min="16" max="16" width="11.42578125" customWidth="1"/>
    <col min="19" max="19" width="10.42578125" customWidth="1"/>
    <col min="20" max="20" width="2.28515625" customWidth="1"/>
    <col min="21" max="21" width="20.28515625" customWidth="1"/>
    <col min="22" max="22" width="15.7109375" customWidth="1"/>
  </cols>
  <sheetData>
    <row r="1" spans="1:22" ht="18" x14ac:dyDescent="0.25">
      <c r="D1" s="121" t="s">
        <v>102</v>
      </c>
      <c r="E1" s="122" t="s">
        <v>103</v>
      </c>
    </row>
    <row r="2" spans="1:22" x14ac:dyDescent="0.2">
      <c r="P2" s="123" t="s">
        <v>104</v>
      </c>
    </row>
    <row r="3" spans="1:22" ht="15.75" x14ac:dyDescent="0.25">
      <c r="D3" s="124"/>
      <c r="E3" s="124"/>
      <c r="U3" s="125"/>
    </row>
    <row r="4" spans="1:22" x14ac:dyDescent="0.2">
      <c r="D4" s="146"/>
      <c r="E4" s="147"/>
      <c r="O4" s="146" t="s">
        <v>105</v>
      </c>
      <c r="P4" s="147"/>
      <c r="Q4" s="147"/>
      <c r="R4" s="147"/>
      <c r="S4" s="147"/>
    </row>
    <row r="5" spans="1:22" x14ac:dyDescent="0.2">
      <c r="A5" s="126" t="s">
        <v>35</v>
      </c>
      <c r="B5" s="126" t="s">
        <v>106</v>
      </c>
      <c r="C5" s="127" t="s">
        <v>107</v>
      </c>
      <c r="D5" s="128" t="s">
        <v>108</v>
      </c>
      <c r="E5" s="128" t="s">
        <v>109</v>
      </c>
      <c r="F5" s="128" t="s">
        <v>110</v>
      </c>
      <c r="G5" s="128" t="s">
        <v>111</v>
      </c>
      <c r="H5" s="128" t="s">
        <v>112</v>
      </c>
      <c r="I5" s="128" t="s">
        <v>113</v>
      </c>
      <c r="J5" s="128" t="s">
        <v>114</v>
      </c>
      <c r="K5" s="128" t="s">
        <v>115</v>
      </c>
      <c r="L5" s="128" t="s">
        <v>116</v>
      </c>
      <c r="M5" s="128" t="s">
        <v>117</v>
      </c>
      <c r="N5" s="128" t="s">
        <v>118</v>
      </c>
      <c r="O5" s="128" t="s">
        <v>119</v>
      </c>
      <c r="P5" s="128" t="s">
        <v>120</v>
      </c>
      <c r="Q5" s="127" t="s">
        <v>121</v>
      </c>
      <c r="R5" s="128" t="s">
        <v>122</v>
      </c>
      <c r="S5" s="127" t="s">
        <v>123</v>
      </c>
      <c r="U5" s="129" t="s">
        <v>124</v>
      </c>
      <c r="V5" s="129" t="s">
        <v>125</v>
      </c>
    </row>
    <row r="6" spans="1:22" x14ac:dyDescent="0.2">
      <c r="A6" t="s">
        <v>145</v>
      </c>
      <c r="B6" t="s">
        <v>126</v>
      </c>
      <c r="C6" t="s">
        <v>127</v>
      </c>
      <c r="D6" s="130"/>
      <c r="E6" s="130"/>
      <c r="F6" t="s">
        <v>128</v>
      </c>
      <c r="G6" s="130"/>
      <c r="H6" s="131">
        <v>0</v>
      </c>
      <c r="I6" s="131">
        <v>0</v>
      </c>
      <c r="J6" s="131"/>
      <c r="K6" s="132">
        <v>0</v>
      </c>
      <c r="L6" s="132">
        <v>0</v>
      </c>
      <c r="M6" s="132">
        <v>0</v>
      </c>
      <c r="N6" s="132">
        <v>0</v>
      </c>
      <c r="O6" s="132">
        <v>0</v>
      </c>
      <c r="P6" s="133">
        <f>ROUND((H6-1)*O6,0)</f>
        <v>0</v>
      </c>
      <c r="Q6" s="132">
        <v>0</v>
      </c>
      <c r="R6" s="133">
        <f>ROUND(Q6*0.75,0)</f>
        <v>0</v>
      </c>
      <c r="S6" s="133">
        <f t="shared" ref="S6:S23" si="0">IF(H6&gt;2,(R6*2)+Q6*(H6-2),(R6*2))</f>
        <v>0</v>
      </c>
      <c r="U6" s="133">
        <f>P6+S6+L6+K6+M6+N6</f>
        <v>0</v>
      </c>
      <c r="V6" s="134">
        <f t="shared" ref="V6:V23" si="1">I6*(P6+S6+L6+K6+M6+N6)</f>
        <v>0</v>
      </c>
    </row>
    <row r="7" spans="1:22" x14ac:dyDescent="0.2">
      <c r="A7" t="s">
        <v>145</v>
      </c>
      <c r="B7" t="s">
        <v>126</v>
      </c>
      <c r="C7" t="s">
        <v>127</v>
      </c>
      <c r="D7" s="130"/>
      <c r="E7" s="130"/>
      <c r="F7" t="s">
        <v>128</v>
      </c>
      <c r="G7" s="130"/>
      <c r="H7" s="131">
        <v>0</v>
      </c>
      <c r="I7" s="131">
        <v>0</v>
      </c>
      <c r="J7" s="131"/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3">
        <f t="shared" ref="P7:P23" si="2">ROUND((H7-1)*O7,0)</f>
        <v>0</v>
      </c>
      <c r="Q7" s="132">
        <v>0</v>
      </c>
      <c r="R7" s="133">
        <f t="shared" ref="R7:R23" si="3">ROUND(Q7*0.75,0)</f>
        <v>0</v>
      </c>
      <c r="S7" s="133">
        <f t="shared" si="0"/>
        <v>0</v>
      </c>
      <c r="U7" s="133">
        <f t="shared" ref="U7:U23" si="4">P7+S7+L7+K7+M7+N7</f>
        <v>0</v>
      </c>
      <c r="V7" s="134">
        <f t="shared" si="1"/>
        <v>0</v>
      </c>
    </row>
    <row r="8" spans="1:22" x14ac:dyDescent="0.2">
      <c r="A8" t="s">
        <v>145</v>
      </c>
      <c r="B8" t="s">
        <v>126</v>
      </c>
      <c r="C8" t="s">
        <v>127</v>
      </c>
      <c r="D8" s="130"/>
      <c r="E8" s="130"/>
      <c r="F8" t="s">
        <v>128</v>
      </c>
      <c r="G8" s="130"/>
      <c r="H8" s="131">
        <v>0</v>
      </c>
      <c r="I8" s="131">
        <v>0</v>
      </c>
      <c r="J8" s="131"/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3">
        <f t="shared" si="2"/>
        <v>0</v>
      </c>
      <c r="Q8" s="132">
        <v>0</v>
      </c>
      <c r="R8" s="133">
        <f t="shared" si="3"/>
        <v>0</v>
      </c>
      <c r="S8" s="133">
        <f t="shared" si="0"/>
        <v>0</v>
      </c>
      <c r="U8" s="133">
        <f t="shared" si="4"/>
        <v>0</v>
      </c>
      <c r="V8" s="134">
        <f t="shared" si="1"/>
        <v>0</v>
      </c>
    </row>
    <row r="9" spans="1:22" x14ac:dyDescent="0.2">
      <c r="A9" t="s">
        <v>145</v>
      </c>
      <c r="B9" t="s">
        <v>126</v>
      </c>
      <c r="C9" t="s">
        <v>127</v>
      </c>
      <c r="D9" s="130"/>
      <c r="E9" s="130"/>
      <c r="F9" t="s">
        <v>128</v>
      </c>
      <c r="G9" s="130"/>
      <c r="H9" s="131">
        <v>0</v>
      </c>
      <c r="I9" s="131">
        <v>0</v>
      </c>
      <c r="J9" s="131"/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3">
        <f t="shared" si="2"/>
        <v>0</v>
      </c>
      <c r="Q9" s="132">
        <v>0</v>
      </c>
      <c r="R9" s="133">
        <f t="shared" si="3"/>
        <v>0</v>
      </c>
      <c r="S9" s="133">
        <f t="shared" si="0"/>
        <v>0</v>
      </c>
      <c r="U9" s="133">
        <f t="shared" si="4"/>
        <v>0</v>
      </c>
      <c r="V9" s="134">
        <f t="shared" si="1"/>
        <v>0</v>
      </c>
    </row>
    <row r="10" spans="1:22" x14ac:dyDescent="0.2">
      <c r="A10" t="s">
        <v>145</v>
      </c>
      <c r="B10" t="s">
        <v>126</v>
      </c>
      <c r="C10" t="s">
        <v>127</v>
      </c>
      <c r="D10" s="131"/>
      <c r="E10" s="131"/>
      <c r="F10" t="s">
        <v>128</v>
      </c>
      <c r="G10" s="131"/>
      <c r="H10" s="131">
        <v>0</v>
      </c>
      <c r="I10" s="131">
        <v>0</v>
      </c>
      <c r="J10" s="131"/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3">
        <f t="shared" si="2"/>
        <v>0</v>
      </c>
      <c r="Q10" s="132">
        <v>0</v>
      </c>
      <c r="R10" s="133">
        <f t="shared" si="3"/>
        <v>0</v>
      </c>
      <c r="S10" s="133">
        <f t="shared" si="0"/>
        <v>0</v>
      </c>
      <c r="U10" s="133">
        <f t="shared" si="4"/>
        <v>0</v>
      </c>
      <c r="V10" s="134">
        <f t="shared" si="1"/>
        <v>0</v>
      </c>
    </row>
    <row r="11" spans="1:22" x14ac:dyDescent="0.2">
      <c r="A11" t="s">
        <v>145</v>
      </c>
      <c r="B11" t="s">
        <v>126</v>
      </c>
      <c r="C11" t="s">
        <v>127</v>
      </c>
      <c r="D11" s="131"/>
      <c r="E11" s="131"/>
      <c r="F11" t="s">
        <v>128</v>
      </c>
      <c r="G11" s="131"/>
      <c r="H11" s="131">
        <v>0</v>
      </c>
      <c r="I11" s="131">
        <v>0</v>
      </c>
      <c r="J11" s="131"/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3">
        <f t="shared" si="2"/>
        <v>0</v>
      </c>
      <c r="Q11" s="132">
        <v>0</v>
      </c>
      <c r="R11" s="133">
        <f t="shared" si="3"/>
        <v>0</v>
      </c>
      <c r="S11" s="133">
        <f t="shared" si="0"/>
        <v>0</v>
      </c>
      <c r="U11" s="133">
        <f t="shared" si="4"/>
        <v>0</v>
      </c>
      <c r="V11" s="134">
        <f t="shared" si="1"/>
        <v>0</v>
      </c>
    </row>
    <row r="12" spans="1:22" x14ac:dyDescent="0.2">
      <c r="A12" t="s">
        <v>145</v>
      </c>
      <c r="B12" t="s">
        <v>126</v>
      </c>
      <c r="C12" t="s">
        <v>127</v>
      </c>
      <c r="D12" s="131"/>
      <c r="E12" s="131"/>
      <c r="F12" t="s">
        <v>128</v>
      </c>
      <c r="G12" s="131"/>
      <c r="H12" s="131">
        <v>0</v>
      </c>
      <c r="I12" s="131">
        <v>0</v>
      </c>
      <c r="J12" s="131"/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3">
        <f t="shared" si="2"/>
        <v>0</v>
      </c>
      <c r="Q12" s="132">
        <v>0</v>
      </c>
      <c r="R12" s="133">
        <f t="shared" si="3"/>
        <v>0</v>
      </c>
      <c r="S12" s="133">
        <f t="shared" si="0"/>
        <v>0</v>
      </c>
      <c r="U12" s="133">
        <f t="shared" si="4"/>
        <v>0</v>
      </c>
      <c r="V12" s="134">
        <f t="shared" si="1"/>
        <v>0</v>
      </c>
    </row>
    <row r="13" spans="1:22" x14ac:dyDescent="0.2">
      <c r="A13" t="s">
        <v>145</v>
      </c>
      <c r="B13" t="s">
        <v>126</v>
      </c>
      <c r="C13" t="s">
        <v>127</v>
      </c>
      <c r="D13" s="131"/>
      <c r="E13" s="131"/>
      <c r="F13" t="s">
        <v>128</v>
      </c>
      <c r="G13" s="131"/>
      <c r="H13" s="131">
        <v>0</v>
      </c>
      <c r="I13" s="131">
        <v>0</v>
      </c>
      <c r="J13" s="131"/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3">
        <f t="shared" si="2"/>
        <v>0</v>
      </c>
      <c r="Q13" s="132">
        <v>0</v>
      </c>
      <c r="R13" s="133">
        <f t="shared" si="3"/>
        <v>0</v>
      </c>
      <c r="S13" s="133">
        <f t="shared" si="0"/>
        <v>0</v>
      </c>
      <c r="U13" s="133">
        <f t="shared" si="4"/>
        <v>0</v>
      </c>
      <c r="V13" s="134">
        <f t="shared" si="1"/>
        <v>0</v>
      </c>
    </row>
    <row r="14" spans="1:22" x14ac:dyDescent="0.2">
      <c r="A14" t="s">
        <v>145</v>
      </c>
      <c r="B14" t="s">
        <v>126</v>
      </c>
      <c r="C14" t="s">
        <v>127</v>
      </c>
      <c r="D14" s="131"/>
      <c r="E14" s="131"/>
      <c r="F14" t="s">
        <v>128</v>
      </c>
      <c r="G14" s="131"/>
      <c r="H14" s="131">
        <v>0</v>
      </c>
      <c r="I14" s="131">
        <v>0</v>
      </c>
      <c r="J14" s="131"/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3">
        <f t="shared" si="2"/>
        <v>0</v>
      </c>
      <c r="Q14" s="132">
        <v>0</v>
      </c>
      <c r="R14" s="133">
        <f t="shared" si="3"/>
        <v>0</v>
      </c>
      <c r="S14" s="133">
        <f t="shared" si="0"/>
        <v>0</v>
      </c>
      <c r="U14" s="133">
        <f t="shared" si="4"/>
        <v>0</v>
      </c>
      <c r="V14" s="134">
        <f t="shared" si="1"/>
        <v>0</v>
      </c>
    </row>
    <row r="15" spans="1:22" x14ac:dyDescent="0.2">
      <c r="A15" t="s">
        <v>145</v>
      </c>
      <c r="B15" t="s">
        <v>126</v>
      </c>
      <c r="C15" t="s">
        <v>127</v>
      </c>
      <c r="D15" s="131"/>
      <c r="E15" s="131"/>
      <c r="F15" t="s">
        <v>128</v>
      </c>
      <c r="G15" s="131"/>
      <c r="H15" s="131">
        <v>0</v>
      </c>
      <c r="I15" s="131">
        <v>0</v>
      </c>
      <c r="J15" s="131"/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3">
        <f t="shared" si="2"/>
        <v>0</v>
      </c>
      <c r="Q15" s="132">
        <v>0</v>
      </c>
      <c r="R15" s="133">
        <f t="shared" si="3"/>
        <v>0</v>
      </c>
      <c r="S15" s="133">
        <f t="shared" si="0"/>
        <v>0</v>
      </c>
      <c r="U15" s="133">
        <f t="shared" si="4"/>
        <v>0</v>
      </c>
      <c r="V15" s="134">
        <f t="shared" si="1"/>
        <v>0</v>
      </c>
    </row>
    <row r="16" spans="1:22" x14ac:dyDescent="0.2">
      <c r="A16" t="s">
        <v>145</v>
      </c>
      <c r="B16" t="s">
        <v>126</v>
      </c>
      <c r="C16" t="s">
        <v>127</v>
      </c>
      <c r="D16" s="131"/>
      <c r="E16" s="131"/>
      <c r="F16" t="s">
        <v>128</v>
      </c>
      <c r="G16" s="131"/>
      <c r="H16" s="131">
        <v>0</v>
      </c>
      <c r="I16" s="131">
        <v>0</v>
      </c>
      <c r="J16" s="131"/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3">
        <f t="shared" si="2"/>
        <v>0</v>
      </c>
      <c r="Q16" s="132">
        <v>0</v>
      </c>
      <c r="R16" s="133">
        <f t="shared" si="3"/>
        <v>0</v>
      </c>
      <c r="S16" s="133">
        <f t="shared" si="0"/>
        <v>0</v>
      </c>
      <c r="U16" s="133">
        <f t="shared" si="4"/>
        <v>0</v>
      </c>
      <c r="V16" s="134">
        <f t="shared" si="1"/>
        <v>0</v>
      </c>
    </row>
    <row r="17" spans="1:22" x14ac:dyDescent="0.2">
      <c r="A17" t="s">
        <v>145</v>
      </c>
      <c r="B17" t="s">
        <v>126</v>
      </c>
      <c r="C17" t="s">
        <v>127</v>
      </c>
      <c r="D17" s="131"/>
      <c r="E17" s="131"/>
      <c r="F17" t="s">
        <v>128</v>
      </c>
      <c r="G17" s="131"/>
      <c r="H17" s="131">
        <v>0</v>
      </c>
      <c r="I17" s="131">
        <v>0</v>
      </c>
      <c r="J17" s="131"/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3">
        <f t="shared" si="2"/>
        <v>0</v>
      </c>
      <c r="Q17" s="132">
        <v>0</v>
      </c>
      <c r="R17" s="133">
        <f t="shared" si="3"/>
        <v>0</v>
      </c>
      <c r="S17" s="133">
        <f t="shared" si="0"/>
        <v>0</v>
      </c>
      <c r="U17" s="133">
        <f t="shared" si="4"/>
        <v>0</v>
      </c>
      <c r="V17" s="134">
        <f t="shared" si="1"/>
        <v>0</v>
      </c>
    </row>
    <row r="18" spans="1:22" x14ac:dyDescent="0.2">
      <c r="A18" t="s">
        <v>145</v>
      </c>
      <c r="B18" t="s">
        <v>126</v>
      </c>
      <c r="C18" t="s">
        <v>127</v>
      </c>
      <c r="D18" s="131"/>
      <c r="E18" s="131"/>
      <c r="F18" t="s">
        <v>128</v>
      </c>
      <c r="G18" s="131"/>
      <c r="H18" s="131">
        <v>0</v>
      </c>
      <c r="I18" s="131">
        <v>0</v>
      </c>
      <c r="J18" s="131"/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3">
        <f t="shared" si="2"/>
        <v>0</v>
      </c>
      <c r="Q18" s="132">
        <v>0</v>
      </c>
      <c r="R18" s="133">
        <f t="shared" si="3"/>
        <v>0</v>
      </c>
      <c r="S18" s="133">
        <f t="shared" si="0"/>
        <v>0</v>
      </c>
      <c r="U18" s="133">
        <f t="shared" si="4"/>
        <v>0</v>
      </c>
      <c r="V18" s="134">
        <f t="shared" si="1"/>
        <v>0</v>
      </c>
    </row>
    <row r="19" spans="1:22" x14ac:dyDescent="0.2">
      <c r="A19" t="s">
        <v>145</v>
      </c>
      <c r="B19" t="s">
        <v>126</v>
      </c>
      <c r="C19" t="s">
        <v>127</v>
      </c>
      <c r="D19" s="131"/>
      <c r="E19" s="131"/>
      <c r="F19" t="s">
        <v>128</v>
      </c>
      <c r="G19" s="131"/>
      <c r="H19" s="131">
        <v>0</v>
      </c>
      <c r="I19" s="131">
        <v>0</v>
      </c>
      <c r="J19" s="131"/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3">
        <f t="shared" si="2"/>
        <v>0</v>
      </c>
      <c r="Q19" s="132">
        <v>0</v>
      </c>
      <c r="R19" s="133">
        <f t="shared" si="3"/>
        <v>0</v>
      </c>
      <c r="S19" s="133">
        <f t="shared" si="0"/>
        <v>0</v>
      </c>
      <c r="U19" s="133">
        <f t="shared" si="4"/>
        <v>0</v>
      </c>
      <c r="V19" s="134">
        <f t="shared" si="1"/>
        <v>0</v>
      </c>
    </row>
    <row r="20" spans="1:22" x14ac:dyDescent="0.2">
      <c r="A20" t="s">
        <v>145</v>
      </c>
      <c r="B20" t="s">
        <v>126</v>
      </c>
      <c r="C20" t="s">
        <v>127</v>
      </c>
      <c r="D20" s="131"/>
      <c r="E20" s="131"/>
      <c r="F20" t="s">
        <v>128</v>
      </c>
      <c r="G20" s="131"/>
      <c r="H20" s="131">
        <v>0</v>
      </c>
      <c r="I20" s="131">
        <v>0</v>
      </c>
      <c r="J20" s="131"/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3">
        <f t="shared" si="2"/>
        <v>0</v>
      </c>
      <c r="Q20" s="132">
        <v>0</v>
      </c>
      <c r="R20" s="133">
        <f t="shared" si="3"/>
        <v>0</v>
      </c>
      <c r="S20" s="133">
        <f t="shared" si="0"/>
        <v>0</v>
      </c>
      <c r="U20" s="133">
        <f t="shared" si="4"/>
        <v>0</v>
      </c>
      <c r="V20" s="134">
        <f t="shared" si="1"/>
        <v>0</v>
      </c>
    </row>
    <row r="21" spans="1:22" x14ac:dyDescent="0.2">
      <c r="A21" t="s">
        <v>145</v>
      </c>
      <c r="B21" t="s">
        <v>126</v>
      </c>
      <c r="C21" t="s">
        <v>127</v>
      </c>
      <c r="D21" s="131"/>
      <c r="E21" s="131"/>
      <c r="F21" t="s">
        <v>128</v>
      </c>
      <c r="G21" s="131"/>
      <c r="H21" s="131">
        <v>0</v>
      </c>
      <c r="I21" s="131">
        <v>0</v>
      </c>
      <c r="J21" s="131"/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3">
        <f t="shared" si="2"/>
        <v>0</v>
      </c>
      <c r="Q21" s="132">
        <v>0</v>
      </c>
      <c r="R21" s="133">
        <f t="shared" si="3"/>
        <v>0</v>
      </c>
      <c r="S21" s="133">
        <f t="shared" si="0"/>
        <v>0</v>
      </c>
      <c r="U21" s="133">
        <f t="shared" si="4"/>
        <v>0</v>
      </c>
      <c r="V21" s="134">
        <f t="shared" si="1"/>
        <v>0</v>
      </c>
    </row>
    <row r="22" spans="1:22" x14ac:dyDescent="0.2">
      <c r="A22" t="s">
        <v>145</v>
      </c>
      <c r="B22" t="s">
        <v>126</v>
      </c>
      <c r="C22" t="s">
        <v>127</v>
      </c>
      <c r="D22" s="131"/>
      <c r="E22" s="131"/>
      <c r="F22" t="s">
        <v>128</v>
      </c>
      <c r="G22" s="131"/>
      <c r="H22" s="131">
        <v>0</v>
      </c>
      <c r="I22" s="131">
        <v>0</v>
      </c>
      <c r="J22" s="131"/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3">
        <f t="shared" si="2"/>
        <v>0</v>
      </c>
      <c r="Q22" s="132">
        <v>0</v>
      </c>
      <c r="R22" s="133">
        <f t="shared" si="3"/>
        <v>0</v>
      </c>
      <c r="S22" s="133">
        <f t="shared" si="0"/>
        <v>0</v>
      </c>
      <c r="U22" s="133">
        <f t="shared" si="4"/>
        <v>0</v>
      </c>
      <c r="V22" s="134">
        <f t="shared" si="1"/>
        <v>0</v>
      </c>
    </row>
    <row r="23" spans="1:22" x14ac:dyDescent="0.2">
      <c r="A23" t="s">
        <v>145</v>
      </c>
      <c r="B23" t="s">
        <v>126</v>
      </c>
      <c r="C23" t="s">
        <v>127</v>
      </c>
      <c r="D23" s="131"/>
      <c r="E23" s="131"/>
      <c r="F23" t="s">
        <v>128</v>
      </c>
      <c r="G23" s="131"/>
      <c r="H23" s="131">
        <v>0</v>
      </c>
      <c r="I23" s="131">
        <v>0</v>
      </c>
      <c r="J23" s="131"/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3">
        <f t="shared" si="2"/>
        <v>0</v>
      </c>
      <c r="Q23" s="132">
        <v>0</v>
      </c>
      <c r="R23" s="133">
        <f t="shared" si="3"/>
        <v>0</v>
      </c>
      <c r="S23" s="133">
        <f t="shared" si="0"/>
        <v>0</v>
      </c>
      <c r="U23" s="133">
        <f t="shared" si="4"/>
        <v>0</v>
      </c>
      <c r="V23" s="134">
        <f t="shared" si="1"/>
        <v>0</v>
      </c>
    </row>
    <row r="24" spans="1:22" x14ac:dyDescent="0.2">
      <c r="T24" s="135"/>
      <c r="U24" s="135"/>
      <c r="V24" s="134"/>
    </row>
  </sheetData>
  <mergeCells count="2">
    <mergeCell ref="D4:E4"/>
    <mergeCell ref="O4:S4"/>
  </mergeCells>
  <dataValidations count="2">
    <dataValidation type="list" allowBlank="1" showInputMessage="1" showErrorMessage="1" sqref="C6:C23" xr:uid="{CF10A7CD-7896-4168-9311-C05EB1FE552B}">
      <formula1>"Select Option,Domestic,International"</formula1>
    </dataValidation>
    <dataValidation type="list" allowBlank="1" showInputMessage="1" showErrorMessage="1" sqref="B6:B23" xr:uid="{B22EB2E1-F28C-4FD7-B71A-954AC5CC991D}">
      <formula1>"Select Year,Year 1,Year 2,Year 3,Year 4,Year 5, All"</formula1>
    </dataValidation>
  </dataValidations>
  <hyperlinks>
    <hyperlink ref="P2" r:id="rId1" display="https://www.gsa.gov/travel/plan-book/per-diem-rates" xr:uid="{1602F2FD-0012-46F2-B6DF-39318508C3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hoose" xr:uid="{910C0E48-2855-408E-BF40-7A5BC9753462}">
          <x14:formula1>
            <xm:f>Totals!$A$97:$A$104</xm:f>
          </x14:formula1>
          <xm:sqref>A6:A23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53985-1848-4C4B-87F3-7D12745DACBE}">
  <dimension ref="A1:H34"/>
  <sheetViews>
    <sheetView workbookViewId="0">
      <selection activeCell="D24" sqref="D24"/>
    </sheetView>
  </sheetViews>
  <sheetFormatPr defaultRowHeight="12.75" x14ac:dyDescent="0.2"/>
  <cols>
    <col min="2" max="2" width="9.7109375" customWidth="1"/>
    <col min="3" max="3" width="28.7109375" customWidth="1"/>
    <col min="4" max="4" width="33" customWidth="1"/>
    <col min="5" max="5" width="25.7109375" customWidth="1"/>
    <col min="7" max="7" width="18.140625" customWidth="1"/>
    <col min="8" max="8" width="16.5703125" customWidth="1"/>
  </cols>
  <sheetData>
    <row r="1" spans="1:8" ht="18" x14ac:dyDescent="0.25">
      <c r="C1" s="121" t="s">
        <v>102</v>
      </c>
      <c r="D1" s="122" t="s">
        <v>129</v>
      </c>
    </row>
    <row r="3" spans="1:8" ht="15.75" x14ac:dyDescent="0.25">
      <c r="C3" s="124"/>
      <c r="D3" s="124"/>
      <c r="H3" s="125"/>
    </row>
    <row r="4" spans="1:8" x14ac:dyDescent="0.2">
      <c r="C4" s="146"/>
      <c r="D4" s="147"/>
    </row>
    <row r="5" spans="1:8" x14ac:dyDescent="0.2">
      <c r="A5" s="126" t="s">
        <v>35</v>
      </c>
      <c r="B5" s="126" t="s">
        <v>106</v>
      </c>
      <c r="C5" s="128" t="s">
        <v>130</v>
      </c>
      <c r="D5" s="128" t="s">
        <v>131</v>
      </c>
      <c r="E5" s="128" t="s">
        <v>132</v>
      </c>
      <c r="F5" s="128" t="s">
        <v>133</v>
      </c>
      <c r="G5" s="128" t="s">
        <v>134</v>
      </c>
      <c r="H5" s="128" t="s">
        <v>135</v>
      </c>
    </row>
    <row r="6" spans="1:8" x14ac:dyDescent="0.2">
      <c r="A6" t="s">
        <v>145</v>
      </c>
      <c r="B6" t="s">
        <v>126</v>
      </c>
      <c r="C6" s="131"/>
      <c r="D6" s="131"/>
      <c r="E6" s="130"/>
      <c r="F6" s="131">
        <v>0</v>
      </c>
      <c r="G6" s="132">
        <v>0</v>
      </c>
      <c r="H6" s="136">
        <f>ROUND(F6*G6,0)</f>
        <v>0</v>
      </c>
    </row>
    <row r="7" spans="1:8" x14ac:dyDescent="0.2">
      <c r="A7" t="s">
        <v>145</v>
      </c>
      <c r="B7" t="s">
        <v>126</v>
      </c>
      <c r="C7" s="131"/>
      <c r="D7" s="131"/>
      <c r="E7" s="131"/>
      <c r="F7" s="131">
        <v>0</v>
      </c>
      <c r="G7" s="132">
        <v>0</v>
      </c>
      <c r="H7" s="136">
        <f t="shared" ref="H7:H34" si="0">ROUND(F7*G7,0)</f>
        <v>0</v>
      </c>
    </row>
    <row r="8" spans="1:8" x14ac:dyDescent="0.2">
      <c r="A8" t="s">
        <v>145</v>
      </c>
      <c r="B8" t="s">
        <v>126</v>
      </c>
      <c r="C8" s="131"/>
      <c r="D8" s="131"/>
      <c r="E8" s="131"/>
      <c r="F8" s="131">
        <v>0</v>
      </c>
      <c r="G8" s="132">
        <v>0</v>
      </c>
      <c r="H8" s="136">
        <f t="shared" si="0"/>
        <v>0</v>
      </c>
    </row>
    <row r="9" spans="1:8" x14ac:dyDescent="0.2">
      <c r="A9" t="s">
        <v>145</v>
      </c>
      <c r="B9" t="s">
        <v>126</v>
      </c>
      <c r="C9" s="131"/>
      <c r="D9" s="131"/>
      <c r="E9" s="131"/>
      <c r="F9" s="131">
        <v>0</v>
      </c>
      <c r="G9" s="132">
        <v>0</v>
      </c>
      <c r="H9" s="136">
        <f t="shared" si="0"/>
        <v>0</v>
      </c>
    </row>
    <row r="10" spans="1:8" x14ac:dyDescent="0.2">
      <c r="A10" t="s">
        <v>145</v>
      </c>
      <c r="B10" t="s">
        <v>126</v>
      </c>
      <c r="C10" s="131"/>
      <c r="D10" s="131"/>
      <c r="E10" s="131"/>
      <c r="F10" s="131">
        <v>0</v>
      </c>
      <c r="G10" s="132">
        <v>0</v>
      </c>
      <c r="H10" s="136">
        <f t="shared" si="0"/>
        <v>0</v>
      </c>
    </row>
    <row r="11" spans="1:8" x14ac:dyDescent="0.2">
      <c r="A11" t="s">
        <v>145</v>
      </c>
      <c r="B11" t="s">
        <v>126</v>
      </c>
      <c r="C11" s="131"/>
      <c r="D11" s="131"/>
      <c r="E11" s="131"/>
      <c r="F11" s="131">
        <v>0</v>
      </c>
      <c r="G11" s="132">
        <v>0</v>
      </c>
      <c r="H11" s="136">
        <f t="shared" si="0"/>
        <v>0</v>
      </c>
    </row>
    <row r="12" spans="1:8" x14ac:dyDescent="0.2">
      <c r="A12" t="s">
        <v>145</v>
      </c>
      <c r="B12" t="s">
        <v>126</v>
      </c>
      <c r="C12" s="131"/>
      <c r="D12" s="131"/>
      <c r="E12" s="131"/>
      <c r="F12" s="131">
        <v>0</v>
      </c>
      <c r="G12" s="132">
        <v>0</v>
      </c>
      <c r="H12" s="136">
        <f t="shared" si="0"/>
        <v>0</v>
      </c>
    </row>
    <row r="13" spans="1:8" x14ac:dyDescent="0.2">
      <c r="A13" t="s">
        <v>145</v>
      </c>
      <c r="B13" t="s">
        <v>126</v>
      </c>
      <c r="C13" s="131"/>
      <c r="D13" s="131"/>
      <c r="E13" s="131"/>
      <c r="F13" s="131">
        <v>0</v>
      </c>
      <c r="G13" s="132">
        <v>0</v>
      </c>
      <c r="H13" s="136">
        <f t="shared" si="0"/>
        <v>0</v>
      </c>
    </row>
    <row r="14" spans="1:8" x14ac:dyDescent="0.2">
      <c r="A14" t="s">
        <v>145</v>
      </c>
      <c r="B14" t="s">
        <v>126</v>
      </c>
      <c r="C14" s="131"/>
      <c r="D14" s="131"/>
      <c r="E14" s="131"/>
      <c r="F14" s="131">
        <v>0</v>
      </c>
      <c r="G14" s="132">
        <v>0</v>
      </c>
      <c r="H14" s="136">
        <f t="shared" si="0"/>
        <v>0</v>
      </c>
    </row>
    <row r="15" spans="1:8" x14ac:dyDescent="0.2">
      <c r="A15" t="s">
        <v>145</v>
      </c>
      <c r="B15" t="s">
        <v>126</v>
      </c>
      <c r="C15" s="131"/>
      <c r="D15" s="131"/>
      <c r="E15" s="131"/>
      <c r="F15" s="131">
        <v>0</v>
      </c>
      <c r="G15" s="132">
        <v>0</v>
      </c>
      <c r="H15" s="136">
        <f t="shared" si="0"/>
        <v>0</v>
      </c>
    </row>
    <row r="16" spans="1:8" x14ac:dyDescent="0.2">
      <c r="A16" t="s">
        <v>145</v>
      </c>
      <c r="B16" t="s">
        <v>126</v>
      </c>
      <c r="C16" s="131"/>
      <c r="D16" s="131"/>
      <c r="E16" s="131"/>
      <c r="F16" s="131">
        <v>0</v>
      </c>
      <c r="G16" s="132">
        <v>0</v>
      </c>
      <c r="H16" s="136">
        <f t="shared" si="0"/>
        <v>0</v>
      </c>
    </row>
    <row r="17" spans="1:8" x14ac:dyDescent="0.2">
      <c r="A17" t="s">
        <v>145</v>
      </c>
      <c r="B17" t="s">
        <v>126</v>
      </c>
      <c r="C17" s="131"/>
      <c r="D17" s="131"/>
      <c r="E17" s="131"/>
      <c r="F17" s="131">
        <v>0</v>
      </c>
      <c r="G17" s="132">
        <v>0</v>
      </c>
      <c r="H17" s="136">
        <f t="shared" si="0"/>
        <v>0</v>
      </c>
    </row>
    <row r="18" spans="1:8" x14ac:dyDescent="0.2">
      <c r="A18" t="s">
        <v>145</v>
      </c>
      <c r="B18" t="s">
        <v>126</v>
      </c>
      <c r="C18" s="131"/>
      <c r="D18" s="131"/>
      <c r="E18" s="131"/>
      <c r="F18" s="131">
        <v>0</v>
      </c>
      <c r="G18" s="132">
        <v>0</v>
      </c>
      <c r="H18" s="136">
        <f t="shared" si="0"/>
        <v>0</v>
      </c>
    </row>
    <row r="19" spans="1:8" x14ac:dyDescent="0.2">
      <c r="A19" t="s">
        <v>145</v>
      </c>
      <c r="B19" t="s">
        <v>126</v>
      </c>
      <c r="C19" s="131"/>
      <c r="D19" s="131"/>
      <c r="E19" s="131"/>
      <c r="F19" s="131">
        <v>0</v>
      </c>
      <c r="G19" s="132">
        <v>0</v>
      </c>
      <c r="H19" s="136">
        <f t="shared" si="0"/>
        <v>0</v>
      </c>
    </row>
    <row r="20" spans="1:8" x14ac:dyDescent="0.2">
      <c r="A20" t="s">
        <v>145</v>
      </c>
      <c r="B20" t="s">
        <v>126</v>
      </c>
      <c r="C20" s="131"/>
      <c r="D20" s="131"/>
      <c r="E20" s="131"/>
      <c r="F20" s="131">
        <v>0</v>
      </c>
      <c r="G20" s="132">
        <v>0</v>
      </c>
      <c r="H20" s="136">
        <f t="shared" si="0"/>
        <v>0</v>
      </c>
    </row>
    <row r="21" spans="1:8" x14ac:dyDescent="0.2">
      <c r="A21" t="s">
        <v>145</v>
      </c>
      <c r="B21" t="s">
        <v>126</v>
      </c>
      <c r="C21" s="131"/>
      <c r="D21" s="131"/>
      <c r="E21" s="131"/>
      <c r="F21" s="131">
        <v>0</v>
      </c>
      <c r="G21" s="132">
        <v>0</v>
      </c>
      <c r="H21" s="136">
        <f t="shared" si="0"/>
        <v>0</v>
      </c>
    </row>
    <row r="22" spans="1:8" x14ac:dyDescent="0.2">
      <c r="A22" t="s">
        <v>145</v>
      </c>
      <c r="B22" t="s">
        <v>126</v>
      </c>
      <c r="C22" s="131"/>
      <c r="D22" s="131"/>
      <c r="E22" s="131"/>
      <c r="F22" s="131">
        <v>0</v>
      </c>
      <c r="G22" s="132">
        <v>0</v>
      </c>
      <c r="H22" s="136">
        <f t="shared" si="0"/>
        <v>0</v>
      </c>
    </row>
    <row r="23" spans="1:8" x14ac:dyDescent="0.2">
      <c r="A23" t="s">
        <v>145</v>
      </c>
      <c r="B23" t="s">
        <v>126</v>
      </c>
      <c r="C23" s="131"/>
      <c r="D23" s="131"/>
      <c r="E23" s="131"/>
      <c r="F23" s="131">
        <v>0</v>
      </c>
      <c r="G23" s="132">
        <v>0</v>
      </c>
      <c r="H23" s="136">
        <f t="shared" si="0"/>
        <v>0</v>
      </c>
    </row>
    <row r="24" spans="1:8" x14ac:dyDescent="0.2">
      <c r="A24" t="s">
        <v>145</v>
      </c>
      <c r="B24" t="s">
        <v>126</v>
      </c>
      <c r="C24" s="131"/>
      <c r="D24" s="131"/>
      <c r="E24" s="131"/>
      <c r="F24" s="131">
        <v>0</v>
      </c>
      <c r="G24" s="132">
        <v>0</v>
      </c>
      <c r="H24" s="136">
        <f t="shared" si="0"/>
        <v>0</v>
      </c>
    </row>
    <row r="25" spans="1:8" x14ac:dyDescent="0.2">
      <c r="A25" t="s">
        <v>145</v>
      </c>
      <c r="B25" t="s">
        <v>126</v>
      </c>
      <c r="C25" s="131"/>
      <c r="D25" s="131"/>
      <c r="E25" s="131"/>
      <c r="F25" s="131">
        <v>0</v>
      </c>
      <c r="G25" s="132">
        <v>0</v>
      </c>
      <c r="H25" s="136">
        <f t="shared" si="0"/>
        <v>0</v>
      </c>
    </row>
    <row r="26" spans="1:8" x14ac:dyDescent="0.2">
      <c r="A26" t="s">
        <v>145</v>
      </c>
      <c r="B26" t="s">
        <v>126</v>
      </c>
      <c r="C26" s="131"/>
      <c r="D26" s="131"/>
      <c r="E26" s="131"/>
      <c r="F26" s="131">
        <v>0</v>
      </c>
      <c r="G26" s="132">
        <v>0</v>
      </c>
      <c r="H26" s="136">
        <f t="shared" si="0"/>
        <v>0</v>
      </c>
    </row>
    <row r="27" spans="1:8" x14ac:dyDescent="0.2">
      <c r="A27" t="s">
        <v>145</v>
      </c>
      <c r="B27" t="s">
        <v>126</v>
      </c>
      <c r="C27" s="131"/>
      <c r="D27" s="131"/>
      <c r="E27" s="131"/>
      <c r="F27" s="131">
        <v>0</v>
      </c>
      <c r="G27" s="132">
        <v>0</v>
      </c>
      <c r="H27" s="136">
        <f t="shared" si="0"/>
        <v>0</v>
      </c>
    </row>
    <row r="28" spans="1:8" x14ac:dyDescent="0.2">
      <c r="A28" t="s">
        <v>145</v>
      </c>
      <c r="B28" t="s">
        <v>126</v>
      </c>
      <c r="C28" s="131"/>
      <c r="D28" s="131"/>
      <c r="E28" s="131"/>
      <c r="F28" s="131">
        <v>0</v>
      </c>
      <c r="G28" s="132">
        <v>0</v>
      </c>
      <c r="H28" s="136">
        <f t="shared" si="0"/>
        <v>0</v>
      </c>
    </row>
    <row r="29" spans="1:8" x14ac:dyDescent="0.2">
      <c r="A29" t="s">
        <v>145</v>
      </c>
      <c r="B29" t="s">
        <v>126</v>
      </c>
      <c r="C29" s="131"/>
      <c r="D29" s="131"/>
      <c r="E29" s="131"/>
      <c r="F29" s="131">
        <v>0</v>
      </c>
      <c r="G29" s="132">
        <v>0</v>
      </c>
      <c r="H29" s="136">
        <f t="shared" si="0"/>
        <v>0</v>
      </c>
    </row>
    <row r="30" spans="1:8" x14ac:dyDescent="0.2">
      <c r="A30" t="s">
        <v>145</v>
      </c>
      <c r="B30" t="s">
        <v>126</v>
      </c>
      <c r="C30" s="131"/>
      <c r="D30" s="131"/>
      <c r="E30" s="131"/>
      <c r="F30" s="131">
        <v>0</v>
      </c>
      <c r="G30" s="132">
        <v>0</v>
      </c>
      <c r="H30" s="136">
        <f t="shared" si="0"/>
        <v>0</v>
      </c>
    </row>
    <row r="31" spans="1:8" x14ac:dyDescent="0.2">
      <c r="A31" t="s">
        <v>145</v>
      </c>
      <c r="B31" t="s">
        <v>126</v>
      </c>
      <c r="C31" s="131"/>
      <c r="D31" s="131"/>
      <c r="E31" s="131"/>
      <c r="F31" s="131">
        <v>0</v>
      </c>
      <c r="G31" s="132">
        <v>0</v>
      </c>
      <c r="H31" s="136">
        <f t="shared" si="0"/>
        <v>0</v>
      </c>
    </row>
    <row r="32" spans="1:8" x14ac:dyDescent="0.2">
      <c r="A32" t="s">
        <v>145</v>
      </c>
      <c r="B32" t="s">
        <v>126</v>
      </c>
      <c r="C32" s="131"/>
      <c r="D32" s="131"/>
      <c r="E32" s="131"/>
      <c r="F32" s="131">
        <v>0</v>
      </c>
      <c r="G32" s="132">
        <v>0</v>
      </c>
      <c r="H32" s="136">
        <f t="shared" si="0"/>
        <v>0</v>
      </c>
    </row>
    <row r="33" spans="1:8" x14ac:dyDescent="0.2">
      <c r="A33" t="s">
        <v>145</v>
      </c>
      <c r="B33" t="s">
        <v>126</v>
      </c>
      <c r="C33" s="131"/>
      <c r="D33" s="131"/>
      <c r="E33" s="131"/>
      <c r="F33" s="131">
        <v>0</v>
      </c>
      <c r="G33" s="132">
        <v>0</v>
      </c>
      <c r="H33" s="136">
        <f t="shared" si="0"/>
        <v>0</v>
      </c>
    </row>
    <row r="34" spans="1:8" x14ac:dyDescent="0.2">
      <c r="A34" t="s">
        <v>145</v>
      </c>
      <c r="B34" t="s">
        <v>126</v>
      </c>
      <c r="C34" s="131"/>
      <c r="D34" s="131"/>
      <c r="E34" s="131"/>
      <c r="F34" s="131">
        <v>0</v>
      </c>
      <c r="G34" s="132">
        <v>0</v>
      </c>
      <c r="H34" s="136">
        <f t="shared" si="0"/>
        <v>0</v>
      </c>
    </row>
  </sheetData>
  <mergeCells count="1">
    <mergeCell ref="C4:D4"/>
  </mergeCells>
  <dataValidations count="1">
    <dataValidation type="list" allowBlank="1" showInputMessage="1" showErrorMessage="1" sqref="B6:B34" xr:uid="{D7832189-A243-47C2-AE1F-B754BFB97FC1}">
      <formula1>"Select Year,Year 1,Year 2,Year 3,Year 4,Year 5, All"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hoose" xr:uid="{1285E8CB-982F-46A2-B5E7-7DD448176292}">
          <x14:formula1>
            <xm:f>Totals!$A$97:$A$104</xm:f>
          </x14:formula1>
          <xm:sqref>A6:A34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4F07C-E615-4552-A900-030D76A71158}">
  <dimension ref="A1:BC104"/>
  <sheetViews>
    <sheetView topLeftCell="C21" workbookViewId="0">
      <selection activeCell="N67" sqref="N67:AP67"/>
    </sheetView>
  </sheetViews>
  <sheetFormatPr defaultRowHeight="12.75" x14ac:dyDescent="0.2"/>
  <cols>
    <col min="1" max="1" width="21.28515625" style="4" customWidth="1"/>
    <col min="2" max="2" width="26.42578125" style="4" customWidth="1"/>
    <col min="3" max="3" width="17.85546875" style="4" customWidth="1"/>
    <col min="4" max="4" width="16.5703125" style="4" customWidth="1"/>
    <col min="5" max="9" width="5.28515625" style="4" customWidth="1"/>
    <col min="10" max="10" width="2" style="4" customWidth="1"/>
    <col min="11" max="13" width="12.28515625" style="10" hidden="1" customWidth="1"/>
    <col min="14" max="14" width="12" style="4" customWidth="1"/>
    <col min="15" max="16" width="10.28515625" style="4" customWidth="1"/>
    <col min="17" max="17" width="2" style="4" customWidth="1"/>
    <col min="18" max="20" width="12.28515625" style="10" hidden="1" customWidth="1"/>
    <col min="21" max="21" width="12.28515625" style="4" customWidth="1"/>
    <col min="22" max="23" width="10.7109375" style="4" customWidth="1"/>
    <col min="24" max="24" width="2" style="4" customWidth="1"/>
    <col min="25" max="27" width="11.7109375" style="4" hidden="1" customWidth="1"/>
    <col min="28" max="28" width="12.28515625" style="4" customWidth="1"/>
    <col min="29" max="30" width="10.7109375" style="4" customWidth="1"/>
    <col min="31" max="31" width="2" style="4" customWidth="1"/>
    <col min="32" max="34" width="13" style="4" hidden="1" customWidth="1"/>
    <col min="35" max="35" width="13.5703125" style="4" customWidth="1"/>
    <col min="36" max="37" width="10.7109375" style="4" customWidth="1"/>
    <col min="38" max="38" width="2" style="4" customWidth="1"/>
    <col min="39" max="41" width="11.7109375" style="4" hidden="1" customWidth="1"/>
    <col min="42" max="44" width="10.7109375" style="4" customWidth="1"/>
    <col min="45" max="45" width="2" style="4" customWidth="1"/>
    <col min="46" max="47" width="13.28515625" style="4" customWidth="1"/>
    <col min="48" max="48" width="12.28515625" style="4" customWidth="1"/>
    <col min="49" max="49" width="11.28515625" customWidth="1"/>
    <col min="50" max="50" width="11.140625" customWidth="1"/>
    <col min="51" max="51" width="11.7109375" customWidth="1"/>
    <col min="52" max="52" width="10.28515625" bestFit="1" customWidth="1"/>
    <col min="53" max="53" width="11.85546875" bestFit="1" customWidth="1"/>
    <col min="54" max="54" width="14.42578125" customWidth="1"/>
    <col min="55" max="55" width="15.28515625" customWidth="1"/>
  </cols>
  <sheetData>
    <row r="1" spans="1:49" s="4" customFormat="1" x14ac:dyDescent="0.2">
      <c r="A1" s="138" t="s">
        <v>144</v>
      </c>
      <c r="B1" s="1"/>
      <c r="C1" s="1"/>
      <c r="D1" s="1"/>
      <c r="J1" s="2"/>
      <c r="K1" s="59">
        <v>152775</v>
      </c>
      <c r="L1" s="35"/>
      <c r="M1" s="35"/>
      <c r="N1" s="1"/>
      <c r="O1" s="1"/>
      <c r="P1" s="1"/>
      <c r="Q1" s="2"/>
      <c r="R1" s="35"/>
      <c r="S1" s="35"/>
      <c r="T1" s="35"/>
      <c r="U1" s="1"/>
      <c r="V1" s="1"/>
      <c r="W1" s="1"/>
      <c r="X1" s="2"/>
      <c r="Y1" s="35"/>
      <c r="Z1" s="35"/>
      <c r="AA1" s="35"/>
      <c r="AB1" s="1"/>
      <c r="AC1" s="1"/>
      <c r="AD1" s="1"/>
      <c r="AE1" s="2"/>
      <c r="AF1" s="35"/>
      <c r="AG1" s="35"/>
      <c r="AH1" s="35"/>
      <c r="AI1" s="1"/>
      <c r="AJ1" s="1"/>
      <c r="AK1" s="1"/>
      <c r="AL1" s="2"/>
      <c r="AM1" s="35"/>
      <c r="AN1" s="35"/>
      <c r="AO1" s="35"/>
      <c r="AP1" s="1"/>
      <c r="AQ1" s="1"/>
      <c r="AR1" s="1"/>
      <c r="AS1" s="2"/>
    </row>
    <row r="2" spans="1:49" s="4" customFormat="1" ht="15.75" x14ac:dyDescent="0.25">
      <c r="A2" s="1" t="s">
        <v>61</v>
      </c>
      <c r="B2" s="67">
        <f>Totals!B2</f>
        <v>0.04</v>
      </c>
      <c r="C2" s="1"/>
      <c r="D2" s="1"/>
      <c r="E2" s="140" t="s">
        <v>63</v>
      </c>
      <c r="F2" s="140"/>
      <c r="G2" s="140"/>
      <c r="H2" s="140"/>
      <c r="I2" s="140"/>
      <c r="J2" s="2"/>
      <c r="K2" s="142" t="str">
        <f>Totals!K2</f>
        <v>Year 1</v>
      </c>
      <c r="L2" s="142"/>
      <c r="M2" s="142"/>
      <c r="N2" s="142"/>
      <c r="O2" s="142"/>
      <c r="P2" s="142"/>
      <c r="Q2" s="2"/>
      <c r="R2" s="142" t="str">
        <f>Totals!R2</f>
        <v>Year 2</v>
      </c>
      <c r="S2" s="142"/>
      <c r="T2" s="142"/>
      <c r="U2" s="142"/>
      <c r="V2" s="142"/>
      <c r="W2" s="142"/>
      <c r="X2" s="2"/>
      <c r="Y2" s="142" t="str">
        <f>Totals!Y2</f>
        <v>Year 3</v>
      </c>
      <c r="Z2" s="142"/>
      <c r="AA2" s="142"/>
      <c r="AB2" s="142"/>
      <c r="AC2" s="142"/>
      <c r="AD2" s="142"/>
      <c r="AE2" s="2"/>
      <c r="AF2" s="142" t="str">
        <f>Totals!AF2</f>
        <v>Year 4</v>
      </c>
      <c r="AG2" s="142"/>
      <c r="AH2" s="142"/>
      <c r="AI2" s="142"/>
      <c r="AJ2" s="142"/>
      <c r="AK2" s="142"/>
      <c r="AL2" s="2"/>
      <c r="AM2" s="142" t="str">
        <f>Totals!AM2</f>
        <v>Year 5</v>
      </c>
      <c r="AN2" s="142"/>
      <c r="AO2" s="142"/>
      <c r="AP2" s="142"/>
      <c r="AQ2" s="142"/>
      <c r="AR2" s="142"/>
      <c r="AS2" s="2"/>
      <c r="AU2" s="1"/>
    </row>
    <row r="3" spans="1:49" s="4" customFormat="1" ht="15.75" x14ac:dyDescent="0.25">
      <c r="A3" s="56"/>
      <c r="B3" s="1"/>
      <c r="C3" s="1"/>
      <c r="D3" s="1"/>
      <c r="E3" s="1"/>
      <c r="F3" s="1"/>
      <c r="G3" s="1"/>
      <c r="H3" s="1"/>
      <c r="I3" s="1"/>
      <c r="J3" s="2"/>
      <c r="Q3" s="2"/>
      <c r="X3" s="2"/>
      <c r="AE3" s="2"/>
      <c r="AL3" s="2"/>
      <c r="AS3" s="2"/>
      <c r="AU3" s="1"/>
    </row>
    <row r="4" spans="1:49" s="4" customFormat="1" x14ac:dyDescent="0.2">
      <c r="B4" s="1"/>
      <c r="C4" s="140" t="s">
        <v>34</v>
      </c>
      <c r="D4" s="140"/>
      <c r="E4" s="140" t="s">
        <v>54</v>
      </c>
      <c r="F4" s="140"/>
      <c r="G4" s="140"/>
      <c r="H4" s="140"/>
      <c r="I4" s="140"/>
      <c r="J4" s="2"/>
      <c r="K4" s="35"/>
      <c r="L4" s="35"/>
      <c r="M4" s="35"/>
      <c r="N4" s="141"/>
      <c r="O4" s="141"/>
      <c r="P4" s="141"/>
      <c r="Q4" s="2"/>
      <c r="R4" s="35"/>
      <c r="S4" s="35"/>
      <c r="T4" s="35"/>
      <c r="U4" s="141"/>
      <c r="V4" s="141"/>
      <c r="W4" s="141"/>
      <c r="X4" s="2"/>
      <c r="Y4" s="35"/>
      <c r="Z4" s="35"/>
      <c r="AA4" s="35"/>
      <c r="AB4" s="141"/>
      <c r="AC4" s="141"/>
      <c r="AD4" s="141"/>
      <c r="AE4" s="2"/>
      <c r="AF4" s="35"/>
      <c r="AG4" s="35"/>
      <c r="AH4" s="35"/>
      <c r="AI4" s="141"/>
      <c r="AJ4" s="141"/>
      <c r="AK4" s="141"/>
      <c r="AL4" s="2"/>
      <c r="AM4" s="35"/>
      <c r="AN4" s="35"/>
      <c r="AO4" s="35"/>
      <c r="AP4" s="141"/>
      <c r="AQ4" s="141"/>
      <c r="AR4" s="141"/>
      <c r="AS4" s="2"/>
      <c r="AT4" s="66" t="s">
        <v>62</v>
      </c>
      <c r="AU4" s="66" t="s">
        <v>35</v>
      </c>
      <c r="AW4" s="61" t="s">
        <v>60</v>
      </c>
    </row>
    <row r="5" spans="1:49" s="4" customFormat="1" x14ac:dyDescent="0.2">
      <c r="C5" s="4" t="s">
        <v>52</v>
      </c>
      <c r="D5" s="4" t="s">
        <v>53</v>
      </c>
      <c r="E5" s="4" t="s">
        <v>46</v>
      </c>
      <c r="F5" s="4" t="s">
        <v>47</v>
      </c>
      <c r="G5" s="4" t="s">
        <v>48</v>
      </c>
      <c r="H5" s="4" t="s">
        <v>49</v>
      </c>
      <c r="I5" s="4" t="s">
        <v>50</v>
      </c>
      <c r="J5" s="2"/>
      <c r="K5" s="36" t="s">
        <v>51</v>
      </c>
      <c r="L5" s="36" t="s">
        <v>56</v>
      </c>
      <c r="M5" s="36" t="s">
        <v>57</v>
      </c>
      <c r="N5" s="6" t="s">
        <v>34</v>
      </c>
      <c r="O5" s="34" t="s">
        <v>33</v>
      </c>
      <c r="P5" s="7" t="s">
        <v>8</v>
      </c>
      <c r="Q5" s="2"/>
      <c r="R5" s="36" t="s">
        <v>51</v>
      </c>
      <c r="S5" s="36" t="s">
        <v>56</v>
      </c>
      <c r="T5" s="36" t="s">
        <v>57</v>
      </c>
      <c r="U5" s="6" t="s">
        <v>34</v>
      </c>
      <c r="V5" s="34" t="s">
        <v>33</v>
      </c>
      <c r="W5" s="7" t="s">
        <v>8</v>
      </c>
      <c r="X5" s="2"/>
      <c r="Y5" s="36" t="s">
        <v>51</v>
      </c>
      <c r="Z5" s="36" t="s">
        <v>56</v>
      </c>
      <c r="AA5" s="36" t="s">
        <v>57</v>
      </c>
      <c r="AB5" s="6" t="s">
        <v>34</v>
      </c>
      <c r="AC5" s="34" t="s">
        <v>33</v>
      </c>
      <c r="AD5" s="7" t="s">
        <v>8</v>
      </c>
      <c r="AE5" s="2"/>
      <c r="AF5" s="36" t="s">
        <v>51</v>
      </c>
      <c r="AG5" s="36" t="s">
        <v>56</v>
      </c>
      <c r="AH5" s="36" t="s">
        <v>57</v>
      </c>
      <c r="AI5" s="6" t="s">
        <v>34</v>
      </c>
      <c r="AJ5" s="34" t="s">
        <v>33</v>
      </c>
      <c r="AK5" s="7" t="s">
        <v>8</v>
      </c>
      <c r="AL5" s="2"/>
      <c r="AM5" s="36" t="s">
        <v>51</v>
      </c>
      <c r="AN5" s="36" t="s">
        <v>56</v>
      </c>
      <c r="AO5" s="36" t="s">
        <v>57</v>
      </c>
      <c r="AP5" s="6" t="s">
        <v>34</v>
      </c>
      <c r="AQ5" s="34" t="s">
        <v>33</v>
      </c>
      <c r="AR5" s="7" t="s">
        <v>8</v>
      </c>
      <c r="AS5" s="2"/>
      <c r="AU5" s="7" t="s">
        <v>8</v>
      </c>
      <c r="AV5" s="8"/>
      <c r="AW5" s="8"/>
    </row>
    <row r="6" spans="1:49" s="4" customFormat="1" x14ac:dyDescent="0.2">
      <c r="A6" s="1" t="s">
        <v>9</v>
      </c>
      <c r="J6" s="2"/>
      <c r="K6" s="9"/>
      <c r="L6" s="17"/>
      <c r="M6" s="17"/>
      <c r="P6" s="5"/>
      <c r="Q6" s="2"/>
      <c r="R6" s="10"/>
      <c r="S6" s="10"/>
      <c r="T6" s="10"/>
      <c r="W6" s="5"/>
      <c r="X6" s="2"/>
      <c r="AD6" s="5"/>
      <c r="AE6" s="2"/>
      <c r="AK6" s="5"/>
      <c r="AL6" s="2"/>
      <c r="AR6" s="5"/>
      <c r="AS6" s="2"/>
      <c r="AU6" s="5"/>
      <c r="AW6" s="33">
        <f t="shared" ref="AW6:AW13" si="0">SUM(M7+T7+AA7+AH7+AO7)</f>
        <v>0</v>
      </c>
    </row>
    <row r="7" spans="1:49" s="4" customFormat="1" x14ac:dyDescent="0.2">
      <c r="A7" s="11" t="s">
        <v>0</v>
      </c>
      <c r="B7" s="83">
        <f>Totals!B7</f>
        <v>0</v>
      </c>
      <c r="C7" s="37">
        <f>Totals!C7</f>
        <v>0</v>
      </c>
      <c r="D7" s="37">
        <f>Totals!D7</f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2"/>
      <c r="K7" s="38">
        <f>($C7/9*12)+($D7)</f>
        <v>0</v>
      </c>
      <c r="L7" s="62">
        <f>K7/12/173.33333333</f>
        <v>0</v>
      </c>
      <c r="M7" s="63">
        <f t="shared" ref="M7:M12" si="1">E7*173.333333</f>
        <v>0</v>
      </c>
      <c r="N7" s="39">
        <f>ROUND((K7/12*$E7),0)</f>
        <v>0</v>
      </c>
      <c r="O7" s="39">
        <f t="shared" ref="O7:O12" si="2">ROUND(N7*$A$40,0)</f>
        <v>0</v>
      </c>
      <c r="P7" s="40">
        <f t="shared" ref="P7:P12" si="3">O7+N7</f>
        <v>0</v>
      </c>
      <c r="Q7" s="41"/>
      <c r="R7" s="39">
        <f t="shared" ref="R7:R12" si="4">ROUND(K7*(1+$B$2),0)</f>
        <v>0</v>
      </c>
      <c r="S7" s="62">
        <f>R7/12/173.33333333</f>
        <v>0</v>
      </c>
      <c r="T7" s="63">
        <f t="shared" ref="T7:T12" si="5">F7*173.333333</f>
        <v>0</v>
      </c>
      <c r="U7" s="39">
        <f>ROUND((R7/12*$F7),0)</f>
        <v>0</v>
      </c>
      <c r="V7" s="42">
        <f t="shared" ref="V7:V12" si="6">ROUND(U7*$A$40,0)</f>
        <v>0</v>
      </c>
      <c r="W7" s="40">
        <f t="shared" ref="W7:W12" si="7">V7+U7</f>
        <v>0</v>
      </c>
      <c r="X7" s="41"/>
      <c r="Y7" s="39">
        <f t="shared" ref="Y7:Y12" si="8">ROUND(R7*(1+$B$2),0)</f>
        <v>0</v>
      </c>
      <c r="Z7" s="62">
        <f>Y7/12/173.33333333</f>
        <v>0</v>
      </c>
      <c r="AA7" s="63">
        <f t="shared" ref="AA7:AA12" si="9">G7*173.333333</f>
        <v>0</v>
      </c>
      <c r="AB7" s="39">
        <f>ROUND((Y7/12*$G7),0)</f>
        <v>0</v>
      </c>
      <c r="AC7" s="39">
        <f t="shared" ref="AC7:AC12" si="10">ROUND(AB7*$A$40,0)</f>
        <v>0</v>
      </c>
      <c r="AD7" s="40">
        <f t="shared" ref="AD7:AD12" si="11">AC7+AB7</f>
        <v>0</v>
      </c>
      <c r="AE7" s="41"/>
      <c r="AF7" s="39">
        <f t="shared" ref="AF7:AF12" si="12">ROUND(Y7*(1+$B$2),0)</f>
        <v>0</v>
      </c>
      <c r="AG7" s="62">
        <f>AF7/12/173.33333333</f>
        <v>0</v>
      </c>
      <c r="AH7" s="63">
        <f t="shared" ref="AH7:AH12" si="13">H7*173.333333</f>
        <v>0</v>
      </c>
      <c r="AI7" s="39">
        <f>ROUND((AF7/12*$H7),0)</f>
        <v>0</v>
      </c>
      <c r="AJ7" s="39">
        <f t="shared" ref="AJ7:AJ12" si="14">ROUND(AI7*$A$40,0)</f>
        <v>0</v>
      </c>
      <c r="AK7" s="40">
        <f t="shared" ref="AK7:AK12" si="15">AJ7+AI7</f>
        <v>0</v>
      </c>
      <c r="AL7" s="41"/>
      <c r="AM7" s="39">
        <f t="shared" ref="AM7:AM12" si="16">ROUND(AF7*(1+$B$2),0)</f>
        <v>0</v>
      </c>
      <c r="AN7" s="62">
        <f>AM7/12/173.33333333</f>
        <v>0</v>
      </c>
      <c r="AO7" s="63">
        <f t="shared" ref="AO7:AO12" si="17">I7*173.333333</f>
        <v>0</v>
      </c>
      <c r="AP7" s="39">
        <f>ROUND((AM7/12*$I7),0)</f>
        <v>0</v>
      </c>
      <c r="AQ7" s="39">
        <f t="shared" ref="AQ7:AQ12" si="18">ROUND(AP7*$A$40,0)</f>
        <v>0</v>
      </c>
      <c r="AR7" s="40">
        <f t="shared" ref="AR7:AR12" si="19">AQ7+AP7</f>
        <v>0</v>
      </c>
      <c r="AS7" s="41"/>
      <c r="AT7" s="68">
        <f t="shared" ref="AT7:AT13" si="20">N7+U7+AB7+AI7+AP7</f>
        <v>0</v>
      </c>
      <c r="AU7" s="43">
        <f t="shared" ref="AU7:AU12" si="21">AR7+AK7+AD7+W7+P7</f>
        <v>0</v>
      </c>
      <c r="AV7" s="12"/>
      <c r="AW7" s="33">
        <f t="shared" si="0"/>
        <v>0</v>
      </c>
    </row>
    <row r="8" spans="1:49" s="4" customFormat="1" x14ac:dyDescent="0.2">
      <c r="A8" s="11" t="s">
        <v>1</v>
      </c>
      <c r="B8" s="83">
        <f>Totals!B8</f>
        <v>0</v>
      </c>
      <c r="C8" s="37">
        <f>Totals!C8</f>
        <v>0</v>
      </c>
      <c r="D8" s="37">
        <f>Totals!D8</f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2"/>
      <c r="K8" s="38">
        <f>(C8/9*12)+(D8)</f>
        <v>0</v>
      </c>
      <c r="L8" s="62">
        <f>K8/12/173.33333333</f>
        <v>0</v>
      </c>
      <c r="M8" s="63">
        <f t="shared" si="1"/>
        <v>0</v>
      </c>
      <c r="N8" s="39">
        <f t="shared" ref="N8:N12" si="22">ROUND((K8/12*$E8),0)</f>
        <v>0</v>
      </c>
      <c r="O8" s="39">
        <f t="shared" si="2"/>
        <v>0</v>
      </c>
      <c r="P8" s="40">
        <f t="shared" si="3"/>
        <v>0</v>
      </c>
      <c r="Q8" s="41"/>
      <c r="R8" s="39">
        <f t="shared" si="4"/>
        <v>0</v>
      </c>
      <c r="S8" s="62">
        <f>R8/12/173.33333333</f>
        <v>0</v>
      </c>
      <c r="T8" s="63">
        <f t="shared" si="5"/>
        <v>0</v>
      </c>
      <c r="U8" s="39">
        <f>ROUND((R8/12*$F8),0)</f>
        <v>0</v>
      </c>
      <c r="V8" s="42">
        <f t="shared" si="6"/>
        <v>0</v>
      </c>
      <c r="W8" s="40">
        <f t="shared" si="7"/>
        <v>0</v>
      </c>
      <c r="X8" s="41"/>
      <c r="Y8" s="39">
        <f t="shared" si="8"/>
        <v>0</v>
      </c>
      <c r="Z8" s="62">
        <f>Y8/12/173.33333333</f>
        <v>0</v>
      </c>
      <c r="AA8" s="63">
        <f t="shared" si="9"/>
        <v>0</v>
      </c>
      <c r="AB8" s="39">
        <f t="shared" ref="AB8:AB12" si="23">ROUND((Y8/12*$G8),0)</f>
        <v>0</v>
      </c>
      <c r="AC8" s="39">
        <f t="shared" si="10"/>
        <v>0</v>
      </c>
      <c r="AD8" s="40">
        <f t="shared" si="11"/>
        <v>0</v>
      </c>
      <c r="AE8" s="41"/>
      <c r="AF8" s="39">
        <f t="shared" si="12"/>
        <v>0</v>
      </c>
      <c r="AG8" s="62">
        <f>AF8/12/173.33333333</f>
        <v>0</v>
      </c>
      <c r="AH8" s="63">
        <f t="shared" si="13"/>
        <v>0</v>
      </c>
      <c r="AI8" s="39">
        <f t="shared" ref="AI8:AI12" si="24">ROUND((AF8/12*$H8),0)</f>
        <v>0</v>
      </c>
      <c r="AJ8" s="39">
        <f t="shared" si="14"/>
        <v>0</v>
      </c>
      <c r="AK8" s="40">
        <f t="shared" si="15"/>
        <v>0</v>
      </c>
      <c r="AL8" s="41"/>
      <c r="AM8" s="39">
        <f t="shared" si="16"/>
        <v>0</v>
      </c>
      <c r="AN8" s="62">
        <f>AM8/12/173.33333333</f>
        <v>0</v>
      </c>
      <c r="AO8" s="63">
        <f t="shared" si="17"/>
        <v>0</v>
      </c>
      <c r="AP8" s="39">
        <f t="shared" ref="AP8:AP12" si="25">ROUND((AM8/12*$I8),0)</f>
        <v>0</v>
      </c>
      <c r="AQ8" s="39">
        <f t="shared" si="18"/>
        <v>0</v>
      </c>
      <c r="AR8" s="40">
        <f t="shared" si="19"/>
        <v>0</v>
      </c>
      <c r="AS8" s="41"/>
      <c r="AT8" s="68">
        <f t="shared" si="20"/>
        <v>0</v>
      </c>
      <c r="AU8" s="43">
        <f t="shared" si="21"/>
        <v>0</v>
      </c>
      <c r="AV8" s="12"/>
      <c r="AW8" s="33">
        <f t="shared" si="0"/>
        <v>0</v>
      </c>
    </row>
    <row r="9" spans="1:49" s="4" customFormat="1" x14ac:dyDescent="0.2">
      <c r="A9" s="11" t="s">
        <v>2</v>
      </c>
      <c r="B9" s="83">
        <f>Totals!B9</f>
        <v>0</v>
      </c>
      <c r="C9" s="37">
        <f>Totals!C9</f>
        <v>0</v>
      </c>
      <c r="D9" s="37">
        <f>Totals!D9</f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2"/>
      <c r="K9" s="38">
        <f>(C9/9*12)+(D9)</f>
        <v>0</v>
      </c>
      <c r="L9" s="62">
        <f t="shared" ref="L9:L12" si="26">K9/12/173.33333333</f>
        <v>0</v>
      </c>
      <c r="M9" s="63">
        <f t="shared" si="1"/>
        <v>0</v>
      </c>
      <c r="N9" s="39">
        <f t="shared" si="22"/>
        <v>0</v>
      </c>
      <c r="O9" s="39">
        <f t="shared" si="2"/>
        <v>0</v>
      </c>
      <c r="P9" s="40">
        <f t="shared" si="3"/>
        <v>0</v>
      </c>
      <c r="Q9" s="41"/>
      <c r="R9" s="39">
        <f t="shared" si="4"/>
        <v>0</v>
      </c>
      <c r="S9" s="62">
        <f t="shared" ref="S9:S12" si="27">R9/12/173.33333333</f>
        <v>0</v>
      </c>
      <c r="T9" s="63">
        <f t="shared" si="5"/>
        <v>0</v>
      </c>
      <c r="U9" s="39">
        <f t="shared" ref="U9:U12" si="28">ROUND((R9/12*$F9),0)</f>
        <v>0</v>
      </c>
      <c r="V9" s="42">
        <f t="shared" si="6"/>
        <v>0</v>
      </c>
      <c r="W9" s="40">
        <f t="shared" si="7"/>
        <v>0</v>
      </c>
      <c r="X9" s="41"/>
      <c r="Y9" s="39">
        <f t="shared" si="8"/>
        <v>0</v>
      </c>
      <c r="Z9" s="62">
        <f t="shared" ref="Z9:Z12" si="29">Y9/12/173.33333333</f>
        <v>0</v>
      </c>
      <c r="AA9" s="63">
        <f t="shared" si="9"/>
        <v>0</v>
      </c>
      <c r="AB9" s="39">
        <f t="shared" si="23"/>
        <v>0</v>
      </c>
      <c r="AC9" s="39">
        <f t="shared" si="10"/>
        <v>0</v>
      </c>
      <c r="AD9" s="40">
        <f t="shared" si="11"/>
        <v>0</v>
      </c>
      <c r="AE9" s="41"/>
      <c r="AF9" s="39">
        <f t="shared" si="12"/>
        <v>0</v>
      </c>
      <c r="AG9" s="62">
        <f t="shared" ref="AG9:AG12" si="30">AF9/12/173.33333333</f>
        <v>0</v>
      </c>
      <c r="AH9" s="63">
        <f t="shared" si="13"/>
        <v>0</v>
      </c>
      <c r="AI9" s="39">
        <f t="shared" si="24"/>
        <v>0</v>
      </c>
      <c r="AJ9" s="39">
        <f t="shared" si="14"/>
        <v>0</v>
      </c>
      <c r="AK9" s="40">
        <f t="shared" si="15"/>
        <v>0</v>
      </c>
      <c r="AL9" s="41"/>
      <c r="AM9" s="39">
        <f t="shared" si="16"/>
        <v>0</v>
      </c>
      <c r="AN9" s="62">
        <f t="shared" ref="AN9:AN12" si="31">AM9/12/173.33333333</f>
        <v>0</v>
      </c>
      <c r="AO9" s="63">
        <f t="shared" si="17"/>
        <v>0</v>
      </c>
      <c r="AP9" s="39">
        <f t="shared" si="25"/>
        <v>0</v>
      </c>
      <c r="AQ9" s="39">
        <f t="shared" si="18"/>
        <v>0</v>
      </c>
      <c r="AR9" s="40">
        <f t="shared" si="19"/>
        <v>0</v>
      </c>
      <c r="AS9" s="41"/>
      <c r="AT9" s="68">
        <f t="shared" si="20"/>
        <v>0</v>
      </c>
      <c r="AU9" s="43">
        <f t="shared" si="21"/>
        <v>0</v>
      </c>
      <c r="AV9" s="12"/>
      <c r="AW9" s="33">
        <f t="shared" si="0"/>
        <v>0</v>
      </c>
    </row>
    <row r="10" spans="1:49" s="4" customFormat="1" x14ac:dyDescent="0.2">
      <c r="A10" s="11" t="s">
        <v>3</v>
      </c>
      <c r="B10" s="83">
        <f>Totals!B10</f>
        <v>0</v>
      </c>
      <c r="C10" s="37">
        <f>Totals!C10</f>
        <v>0</v>
      </c>
      <c r="D10" s="37">
        <f>Totals!D10</f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2"/>
      <c r="K10" s="38">
        <f>(C10/9*12)+(D10)</f>
        <v>0</v>
      </c>
      <c r="L10" s="62">
        <f t="shared" si="26"/>
        <v>0</v>
      </c>
      <c r="M10" s="63">
        <f t="shared" si="1"/>
        <v>0</v>
      </c>
      <c r="N10" s="39">
        <f t="shared" si="22"/>
        <v>0</v>
      </c>
      <c r="O10" s="39">
        <f t="shared" si="2"/>
        <v>0</v>
      </c>
      <c r="P10" s="40">
        <f t="shared" si="3"/>
        <v>0</v>
      </c>
      <c r="Q10" s="41"/>
      <c r="R10" s="39">
        <f t="shared" si="4"/>
        <v>0</v>
      </c>
      <c r="S10" s="62">
        <f t="shared" si="27"/>
        <v>0</v>
      </c>
      <c r="T10" s="63">
        <f t="shared" si="5"/>
        <v>0</v>
      </c>
      <c r="U10" s="39">
        <f t="shared" si="28"/>
        <v>0</v>
      </c>
      <c r="V10" s="42">
        <f t="shared" si="6"/>
        <v>0</v>
      </c>
      <c r="W10" s="40">
        <f t="shared" si="7"/>
        <v>0</v>
      </c>
      <c r="X10" s="41"/>
      <c r="Y10" s="39">
        <f t="shared" si="8"/>
        <v>0</v>
      </c>
      <c r="Z10" s="62">
        <f t="shared" si="29"/>
        <v>0</v>
      </c>
      <c r="AA10" s="63">
        <f t="shared" si="9"/>
        <v>0</v>
      </c>
      <c r="AB10" s="39">
        <f t="shared" si="23"/>
        <v>0</v>
      </c>
      <c r="AC10" s="39">
        <f t="shared" si="10"/>
        <v>0</v>
      </c>
      <c r="AD10" s="40">
        <f t="shared" si="11"/>
        <v>0</v>
      </c>
      <c r="AE10" s="41"/>
      <c r="AF10" s="39">
        <f t="shared" si="12"/>
        <v>0</v>
      </c>
      <c r="AG10" s="62">
        <f t="shared" si="30"/>
        <v>0</v>
      </c>
      <c r="AH10" s="63">
        <f t="shared" si="13"/>
        <v>0</v>
      </c>
      <c r="AI10" s="39">
        <f t="shared" si="24"/>
        <v>0</v>
      </c>
      <c r="AJ10" s="39">
        <f t="shared" si="14"/>
        <v>0</v>
      </c>
      <c r="AK10" s="40">
        <f t="shared" si="15"/>
        <v>0</v>
      </c>
      <c r="AL10" s="41"/>
      <c r="AM10" s="39">
        <f t="shared" si="16"/>
        <v>0</v>
      </c>
      <c r="AN10" s="62">
        <f t="shared" si="31"/>
        <v>0</v>
      </c>
      <c r="AO10" s="63">
        <f t="shared" si="17"/>
        <v>0</v>
      </c>
      <c r="AP10" s="39">
        <f t="shared" si="25"/>
        <v>0</v>
      </c>
      <c r="AQ10" s="39">
        <f t="shared" si="18"/>
        <v>0</v>
      </c>
      <c r="AR10" s="40">
        <f t="shared" si="19"/>
        <v>0</v>
      </c>
      <c r="AS10" s="41"/>
      <c r="AT10" s="68">
        <f t="shared" si="20"/>
        <v>0</v>
      </c>
      <c r="AU10" s="43">
        <f t="shared" si="21"/>
        <v>0</v>
      </c>
      <c r="AV10" s="12"/>
      <c r="AW10" s="33">
        <f t="shared" si="0"/>
        <v>0</v>
      </c>
    </row>
    <row r="11" spans="1:49" s="4" customFormat="1" x14ac:dyDescent="0.2">
      <c r="A11" s="11" t="s">
        <v>4</v>
      </c>
      <c r="B11" s="83">
        <f>Totals!B11</f>
        <v>0</v>
      </c>
      <c r="C11" s="37">
        <f>Totals!C11</f>
        <v>0</v>
      </c>
      <c r="D11" s="37">
        <f>Totals!D11</f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2"/>
      <c r="K11" s="38">
        <f>(C11/9*12)+(D11)</f>
        <v>0</v>
      </c>
      <c r="L11" s="62">
        <f t="shared" si="26"/>
        <v>0</v>
      </c>
      <c r="M11" s="63">
        <f t="shared" si="1"/>
        <v>0</v>
      </c>
      <c r="N11" s="39">
        <f t="shared" si="22"/>
        <v>0</v>
      </c>
      <c r="O11" s="39">
        <f t="shared" si="2"/>
        <v>0</v>
      </c>
      <c r="P11" s="40">
        <f t="shared" si="3"/>
        <v>0</v>
      </c>
      <c r="Q11" s="41"/>
      <c r="R11" s="39">
        <f t="shared" si="4"/>
        <v>0</v>
      </c>
      <c r="S11" s="62">
        <f t="shared" si="27"/>
        <v>0</v>
      </c>
      <c r="T11" s="63">
        <f t="shared" si="5"/>
        <v>0</v>
      </c>
      <c r="U11" s="39">
        <f t="shared" si="28"/>
        <v>0</v>
      </c>
      <c r="V11" s="42">
        <f t="shared" si="6"/>
        <v>0</v>
      </c>
      <c r="W11" s="40">
        <f t="shared" si="7"/>
        <v>0</v>
      </c>
      <c r="X11" s="41"/>
      <c r="Y11" s="39">
        <f t="shared" si="8"/>
        <v>0</v>
      </c>
      <c r="Z11" s="62">
        <f t="shared" si="29"/>
        <v>0</v>
      </c>
      <c r="AA11" s="63">
        <f t="shared" si="9"/>
        <v>0</v>
      </c>
      <c r="AB11" s="39">
        <f t="shared" si="23"/>
        <v>0</v>
      </c>
      <c r="AC11" s="39">
        <f t="shared" si="10"/>
        <v>0</v>
      </c>
      <c r="AD11" s="40">
        <f t="shared" si="11"/>
        <v>0</v>
      </c>
      <c r="AE11" s="41"/>
      <c r="AF11" s="39">
        <f t="shared" si="12"/>
        <v>0</v>
      </c>
      <c r="AG11" s="62">
        <f t="shared" si="30"/>
        <v>0</v>
      </c>
      <c r="AH11" s="63">
        <f t="shared" si="13"/>
        <v>0</v>
      </c>
      <c r="AI11" s="39">
        <f t="shared" si="24"/>
        <v>0</v>
      </c>
      <c r="AJ11" s="39">
        <f t="shared" si="14"/>
        <v>0</v>
      </c>
      <c r="AK11" s="40">
        <f t="shared" si="15"/>
        <v>0</v>
      </c>
      <c r="AL11" s="41"/>
      <c r="AM11" s="39">
        <f t="shared" si="16"/>
        <v>0</v>
      </c>
      <c r="AN11" s="62">
        <f t="shared" si="31"/>
        <v>0</v>
      </c>
      <c r="AO11" s="63">
        <f t="shared" si="17"/>
        <v>0</v>
      </c>
      <c r="AP11" s="39">
        <f t="shared" si="25"/>
        <v>0</v>
      </c>
      <c r="AQ11" s="39">
        <f t="shared" si="18"/>
        <v>0</v>
      </c>
      <c r="AR11" s="40">
        <f t="shared" si="19"/>
        <v>0</v>
      </c>
      <c r="AS11" s="41"/>
      <c r="AT11" s="68">
        <f t="shared" si="20"/>
        <v>0</v>
      </c>
      <c r="AU11" s="43">
        <f t="shared" si="21"/>
        <v>0</v>
      </c>
      <c r="AV11" s="12"/>
      <c r="AW11" s="33">
        <f t="shared" si="0"/>
        <v>0</v>
      </c>
    </row>
    <row r="12" spans="1:49" s="4" customFormat="1" x14ac:dyDescent="0.2">
      <c r="A12" s="11" t="s">
        <v>5</v>
      </c>
      <c r="B12" s="83">
        <f>Totals!B12</f>
        <v>0</v>
      </c>
      <c r="C12" s="37">
        <f>Totals!C12</f>
        <v>0</v>
      </c>
      <c r="D12" s="37">
        <f>Totals!D12</f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2"/>
      <c r="K12" s="38">
        <f>(C12/9*12)+(D12)</f>
        <v>0</v>
      </c>
      <c r="L12" s="62">
        <f t="shared" si="26"/>
        <v>0</v>
      </c>
      <c r="M12" s="63">
        <f t="shared" si="1"/>
        <v>0</v>
      </c>
      <c r="N12" s="39">
        <f t="shared" si="22"/>
        <v>0</v>
      </c>
      <c r="O12" s="39">
        <f t="shared" si="2"/>
        <v>0</v>
      </c>
      <c r="P12" s="40">
        <f t="shared" si="3"/>
        <v>0</v>
      </c>
      <c r="Q12" s="41"/>
      <c r="R12" s="39">
        <f t="shared" si="4"/>
        <v>0</v>
      </c>
      <c r="S12" s="62">
        <f t="shared" si="27"/>
        <v>0</v>
      </c>
      <c r="T12" s="63">
        <f t="shared" si="5"/>
        <v>0</v>
      </c>
      <c r="U12" s="39">
        <f t="shared" si="28"/>
        <v>0</v>
      </c>
      <c r="V12" s="42">
        <f t="shared" si="6"/>
        <v>0</v>
      </c>
      <c r="W12" s="40">
        <f t="shared" si="7"/>
        <v>0</v>
      </c>
      <c r="X12" s="41"/>
      <c r="Y12" s="39">
        <f t="shared" si="8"/>
        <v>0</v>
      </c>
      <c r="Z12" s="62">
        <f t="shared" si="29"/>
        <v>0</v>
      </c>
      <c r="AA12" s="63">
        <f t="shared" si="9"/>
        <v>0</v>
      </c>
      <c r="AB12" s="39">
        <f t="shared" si="23"/>
        <v>0</v>
      </c>
      <c r="AC12" s="39">
        <f t="shared" si="10"/>
        <v>0</v>
      </c>
      <c r="AD12" s="40">
        <f t="shared" si="11"/>
        <v>0</v>
      </c>
      <c r="AE12" s="41"/>
      <c r="AF12" s="39">
        <f t="shared" si="12"/>
        <v>0</v>
      </c>
      <c r="AG12" s="62">
        <f t="shared" si="30"/>
        <v>0</v>
      </c>
      <c r="AH12" s="63">
        <f t="shared" si="13"/>
        <v>0</v>
      </c>
      <c r="AI12" s="39">
        <f t="shared" si="24"/>
        <v>0</v>
      </c>
      <c r="AJ12" s="39">
        <f t="shared" si="14"/>
        <v>0</v>
      </c>
      <c r="AK12" s="40">
        <f t="shared" si="15"/>
        <v>0</v>
      </c>
      <c r="AL12" s="41"/>
      <c r="AM12" s="39">
        <f t="shared" si="16"/>
        <v>0</v>
      </c>
      <c r="AN12" s="62">
        <f t="shared" si="31"/>
        <v>0</v>
      </c>
      <c r="AO12" s="63">
        <f t="shared" si="17"/>
        <v>0</v>
      </c>
      <c r="AP12" s="39">
        <f t="shared" si="25"/>
        <v>0</v>
      </c>
      <c r="AQ12" s="39">
        <f t="shared" si="18"/>
        <v>0</v>
      </c>
      <c r="AR12" s="40">
        <f t="shared" si="19"/>
        <v>0</v>
      </c>
      <c r="AS12" s="41"/>
      <c r="AT12" s="68">
        <f t="shared" si="20"/>
        <v>0</v>
      </c>
      <c r="AU12" s="43">
        <f t="shared" si="21"/>
        <v>0</v>
      </c>
      <c r="AV12" s="12"/>
      <c r="AW12" s="33">
        <f t="shared" si="0"/>
        <v>0</v>
      </c>
    </row>
    <row r="13" spans="1:49" s="4" customFormat="1" x14ac:dyDescent="0.2">
      <c r="A13" s="77" t="s">
        <v>10</v>
      </c>
      <c r="D13" s="80" t="s">
        <v>71</v>
      </c>
      <c r="E13" s="33">
        <f>SUM(E7:E12)</f>
        <v>0</v>
      </c>
      <c r="F13" s="33">
        <f>SUM(F7:F12)</f>
        <v>0</v>
      </c>
      <c r="G13" s="33">
        <f>SUM(G7:G12)</f>
        <v>0</v>
      </c>
      <c r="H13" s="33">
        <f>SUM(H7:H12)</f>
        <v>0</v>
      </c>
      <c r="I13" s="33">
        <f>SUM(I7:I12)</f>
        <v>0</v>
      </c>
      <c r="J13" s="2"/>
      <c r="K13" s="9"/>
      <c r="L13" s="17"/>
      <c r="M13" s="64"/>
      <c r="N13" s="54">
        <f>SUM(N7:N12)</f>
        <v>0</v>
      </c>
      <c r="O13" s="54">
        <f>SUM(O7:O12)</f>
        <v>0</v>
      </c>
      <c r="P13" s="55">
        <f>SUM(P7:P12)</f>
        <v>0</v>
      </c>
      <c r="Q13" s="41"/>
      <c r="R13" s="46"/>
      <c r="S13" s="46"/>
      <c r="T13" s="64"/>
      <c r="U13" s="54">
        <f t="shared" ref="U13:W13" si="32">SUM(U7:U12)</f>
        <v>0</v>
      </c>
      <c r="V13" s="54">
        <f t="shared" si="32"/>
        <v>0</v>
      </c>
      <c r="W13" s="55">
        <f t="shared" si="32"/>
        <v>0</v>
      </c>
      <c r="X13" s="41"/>
      <c r="Y13" s="46"/>
      <c r="Z13" s="46"/>
      <c r="AA13" s="64"/>
      <c r="AB13" s="54">
        <f t="shared" ref="AB13:AD13" si="33">SUM(AB7:AB12)</f>
        <v>0</v>
      </c>
      <c r="AC13" s="54">
        <f t="shared" si="33"/>
        <v>0</v>
      </c>
      <c r="AD13" s="55">
        <f t="shared" si="33"/>
        <v>0</v>
      </c>
      <c r="AE13" s="41"/>
      <c r="AF13" s="46"/>
      <c r="AG13" s="46"/>
      <c r="AH13" s="64"/>
      <c r="AI13" s="54">
        <f t="shared" ref="AI13:AK13" si="34">SUM(AI7:AI12)</f>
        <v>0</v>
      </c>
      <c r="AJ13" s="54">
        <f t="shared" si="34"/>
        <v>0</v>
      </c>
      <c r="AK13" s="55">
        <f t="shared" si="34"/>
        <v>0</v>
      </c>
      <c r="AL13" s="41"/>
      <c r="AM13" s="46"/>
      <c r="AN13" s="46"/>
      <c r="AO13" s="64"/>
      <c r="AP13" s="54">
        <f t="shared" ref="AP13:AR13" si="35">SUM(AP7:AP12)</f>
        <v>0</v>
      </c>
      <c r="AQ13" s="54">
        <f t="shared" si="35"/>
        <v>0</v>
      </c>
      <c r="AR13" s="55">
        <f t="shared" si="35"/>
        <v>0</v>
      </c>
      <c r="AS13" s="41"/>
      <c r="AT13" s="69">
        <f t="shared" si="20"/>
        <v>0</v>
      </c>
      <c r="AU13" s="55">
        <f>SUM(AU7:AU12)</f>
        <v>0</v>
      </c>
      <c r="AV13" s="10"/>
      <c r="AW13" s="33">
        <f t="shared" si="0"/>
        <v>0</v>
      </c>
    </row>
    <row r="14" spans="1:49" s="4" customFormat="1" x14ac:dyDescent="0.2">
      <c r="E14" s="140" t="s">
        <v>54</v>
      </c>
      <c r="F14" s="140"/>
      <c r="G14" s="140"/>
      <c r="H14" s="140"/>
      <c r="I14" s="140"/>
      <c r="J14" s="2"/>
      <c r="K14" s="9"/>
      <c r="L14" s="17"/>
      <c r="M14" s="64"/>
      <c r="N14" s="10"/>
      <c r="O14" s="10"/>
      <c r="P14" s="13"/>
      <c r="Q14" s="2"/>
      <c r="R14" s="10"/>
      <c r="S14" s="10"/>
      <c r="T14" s="64"/>
      <c r="U14" s="10"/>
      <c r="V14" s="17"/>
      <c r="W14" s="13"/>
      <c r="X14" s="2"/>
      <c r="Y14" s="10"/>
      <c r="Z14" s="10"/>
      <c r="AA14" s="64"/>
      <c r="AB14" s="10"/>
      <c r="AC14" s="10"/>
      <c r="AD14" s="13"/>
      <c r="AE14" s="2"/>
      <c r="AF14" s="10"/>
      <c r="AG14" s="10"/>
      <c r="AH14" s="64"/>
      <c r="AI14" s="10"/>
      <c r="AJ14" s="10"/>
      <c r="AK14" s="13"/>
      <c r="AL14" s="2"/>
      <c r="AM14" s="10"/>
      <c r="AN14" s="10"/>
      <c r="AO14" s="64"/>
      <c r="AP14" s="10"/>
      <c r="AQ14" s="10"/>
      <c r="AR14" s="13"/>
      <c r="AS14" s="2"/>
      <c r="AU14" s="13"/>
      <c r="AW14" s="33"/>
    </row>
    <row r="15" spans="1:49" s="4" customFormat="1" x14ac:dyDescent="0.2">
      <c r="A15" s="1" t="s">
        <v>11</v>
      </c>
      <c r="C15" s="4" t="s">
        <v>43</v>
      </c>
      <c r="D15" s="4" t="s">
        <v>53</v>
      </c>
      <c r="E15" s="4" t="s">
        <v>46</v>
      </c>
      <c r="F15" s="4" t="s">
        <v>47</v>
      </c>
      <c r="G15" s="4" t="s">
        <v>48</v>
      </c>
      <c r="H15" s="4" t="s">
        <v>49</v>
      </c>
      <c r="I15" s="4" t="s">
        <v>50</v>
      </c>
      <c r="J15" s="2"/>
      <c r="K15" s="9"/>
      <c r="L15" s="17"/>
      <c r="M15" s="64"/>
      <c r="N15" s="10"/>
      <c r="O15" s="10"/>
      <c r="P15" s="13"/>
      <c r="Q15" s="2"/>
      <c r="R15" s="10"/>
      <c r="S15" s="10"/>
      <c r="T15" s="64"/>
      <c r="U15" s="10"/>
      <c r="V15" s="17"/>
      <c r="W15" s="13"/>
      <c r="X15" s="2"/>
      <c r="Y15" s="10"/>
      <c r="Z15" s="10"/>
      <c r="AA15" s="64"/>
      <c r="AB15" s="10"/>
      <c r="AC15" s="10"/>
      <c r="AD15" s="13"/>
      <c r="AE15" s="2"/>
      <c r="AF15" s="10"/>
      <c r="AG15" s="10"/>
      <c r="AH15" s="64"/>
      <c r="AI15" s="10"/>
      <c r="AJ15" s="10"/>
      <c r="AK15" s="13"/>
      <c r="AL15" s="2"/>
      <c r="AM15" s="10"/>
      <c r="AN15" s="10"/>
      <c r="AO15" s="64"/>
      <c r="AP15" s="10"/>
      <c r="AQ15" s="10"/>
      <c r="AR15" s="13"/>
      <c r="AS15" s="2"/>
      <c r="AU15" s="13"/>
      <c r="AW15" s="33"/>
    </row>
    <row r="16" spans="1:49" s="4" customFormat="1" x14ac:dyDescent="0.2">
      <c r="A16" s="61" t="s">
        <v>59</v>
      </c>
      <c r="B16" s="83">
        <f>Totals!B16</f>
        <v>0</v>
      </c>
      <c r="C16" s="90">
        <v>0</v>
      </c>
      <c r="D16" s="91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2"/>
      <c r="K16" s="38">
        <f>($D16)</f>
        <v>0</v>
      </c>
      <c r="L16" s="62">
        <f t="shared" ref="L16:L24" si="36">K16/12/173.33333333</f>
        <v>0</v>
      </c>
      <c r="M16" s="63">
        <f>E16*173.333333*$C$16</f>
        <v>0</v>
      </c>
      <c r="N16" s="39">
        <f>ROUND((K16/12*$E16*$C16),0)</f>
        <v>0</v>
      </c>
      <c r="O16" s="39">
        <f>ROUND(N16*$A$41,0)</f>
        <v>0</v>
      </c>
      <c r="P16" s="40">
        <f t="shared" ref="P16:P35" si="37">O16+N16</f>
        <v>0</v>
      </c>
      <c r="Q16" s="41"/>
      <c r="R16" s="39">
        <f t="shared" ref="R16:R35" si="38">ROUND(K16*(1+$B$2),0)</f>
        <v>0</v>
      </c>
      <c r="S16" s="62">
        <f t="shared" ref="S16:S24" si="39">R16/12/173.33333333</f>
        <v>0</v>
      </c>
      <c r="T16" s="63">
        <f>F16*173.333333*$C$16</f>
        <v>0</v>
      </c>
      <c r="U16" s="39">
        <f>ROUND((R16/12*$F16*$C16),0)</f>
        <v>0</v>
      </c>
      <c r="V16" s="42">
        <f>ROUND(U16*$A$41,0)</f>
        <v>0</v>
      </c>
      <c r="W16" s="40">
        <f t="shared" ref="W16:W35" si="40">V16+U16</f>
        <v>0</v>
      </c>
      <c r="X16" s="41"/>
      <c r="Y16" s="39">
        <f t="shared" ref="Y16:Y35" si="41">ROUND(R16*(1+$B$2),0)</f>
        <v>0</v>
      </c>
      <c r="Z16" s="62">
        <f t="shared" ref="Z16:Z24" si="42">Y16/12/173.33333333</f>
        <v>0</v>
      </c>
      <c r="AA16" s="63">
        <f>G16*173.333333*$C$16</f>
        <v>0</v>
      </c>
      <c r="AB16" s="39">
        <f>ROUND((Y16/12*$G16*$C16),0)</f>
        <v>0</v>
      </c>
      <c r="AC16" s="39">
        <f>ROUND(AB16*$A$41,0)</f>
        <v>0</v>
      </c>
      <c r="AD16" s="40">
        <f t="shared" ref="AD16:AD35" si="43">AC16+AB16</f>
        <v>0</v>
      </c>
      <c r="AE16" s="41"/>
      <c r="AF16" s="39">
        <f t="shared" ref="AF16:AF35" si="44">ROUND(Y16*(1+$B$2),0)</f>
        <v>0</v>
      </c>
      <c r="AG16" s="62">
        <f t="shared" ref="AG16:AG24" si="45">AF16/12/173.33333333</f>
        <v>0</v>
      </c>
      <c r="AH16" s="63">
        <f>H16*173.333333*$C$16</f>
        <v>0</v>
      </c>
      <c r="AI16" s="39">
        <f>ROUND((AF16/12*$H16*$C16),0)</f>
        <v>0</v>
      </c>
      <c r="AJ16" s="39">
        <f>ROUND(AI16*$A$41,0)</f>
        <v>0</v>
      </c>
      <c r="AK16" s="40">
        <f t="shared" ref="AK16:AK35" si="46">AJ16+AI16</f>
        <v>0</v>
      </c>
      <c r="AL16" s="41"/>
      <c r="AM16" s="39">
        <f t="shared" ref="AM16:AM35" si="47">ROUND(AF16*(1+$B$2),0)</f>
        <v>0</v>
      </c>
      <c r="AN16" s="62">
        <f t="shared" ref="AN16:AN24" si="48">AM16/12/173.33333333</f>
        <v>0</v>
      </c>
      <c r="AO16" s="63">
        <f>I16*173.333333*$C$16</f>
        <v>0</v>
      </c>
      <c r="AP16" s="39">
        <f>ROUND((AM16/12*$I16*$C16),0)</f>
        <v>0</v>
      </c>
      <c r="AQ16" s="39">
        <f>ROUND(AP16*$A$41,0)</f>
        <v>0</v>
      </c>
      <c r="AR16" s="40">
        <f t="shared" ref="AR16:AR35" si="49">AQ16+AP16</f>
        <v>0</v>
      </c>
      <c r="AS16" s="41"/>
      <c r="AT16" s="68">
        <f t="shared" ref="AT16:AT37" si="50">N16+U16+AB16+AI16+AP16</f>
        <v>0</v>
      </c>
      <c r="AU16" s="43">
        <f t="shared" ref="AU16:AU36" si="51">AR16+AK16+AD16+W16+P16</f>
        <v>0</v>
      </c>
      <c r="AW16" s="33">
        <f>SUM(M21+T21+AA21+AH21+AO21)</f>
        <v>0</v>
      </c>
    </row>
    <row r="17" spans="1:49" s="4" customFormat="1" x14ac:dyDescent="0.2">
      <c r="A17" s="61" t="s">
        <v>59</v>
      </c>
      <c r="B17" s="83">
        <f>Totals!B17</f>
        <v>0</v>
      </c>
      <c r="C17" s="90">
        <v>0</v>
      </c>
      <c r="D17" s="91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2"/>
      <c r="K17" s="38">
        <f>($D17)</f>
        <v>0</v>
      </c>
      <c r="L17" s="62">
        <f t="shared" si="36"/>
        <v>0</v>
      </c>
      <c r="M17" s="63">
        <f>E17*173.333333*$C$16</f>
        <v>0</v>
      </c>
      <c r="N17" s="39">
        <f>ROUND((K17/12*$E17*$C17),0)</f>
        <v>0</v>
      </c>
      <c r="O17" s="39">
        <f>ROUND(N17*$A$41,0)</f>
        <v>0</v>
      </c>
      <c r="P17" s="40">
        <f t="shared" si="37"/>
        <v>0</v>
      </c>
      <c r="Q17" s="41"/>
      <c r="R17" s="39">
        <f t="shared" si="38"/>
        <v>0</v>
      </c>
      <c r="S17" s="62">
        <f t="shared" si="39"/>
        <v>0</v>
      </c>
      <c r="T17" s="63">
        <f>F17*173.333333*$C$16</f>
        <v>0</v>
      </c>
      <c r="U17" s="39">
        <f>ROUND((R17/12*$F17*$C17),0)</f>
        <v>0</v>
      </c>
      <c r="V17" s="42">
        <f>ROUND(U17*$A$41,0)</f>
        <v>0</v>
      </c>
      <c r="W17" s="40">
        <f t="shared" si="40"/>
        <v>0</v>
      </c>
      <c r="X17" s="41"/>
      <c r="Y17" s="39">
        <f t="shared" si="41"/>
        <v>0</v>
      </c>
      <c r="Z17" s="62">
        <f t="shared" si="42"/>
        <v>0</v>
      </c>
      <c r="AA17" s="63">
        <f>G17*173.333333*$C$16</f>
        <v>0</v>
      </c>
      <c r="AB17" s="39">
        <f>ROUND((Y17/12*$G17*$C17),0)</f>
        <v>0</v>
      </c>
      <c r="AC17" s="39">
        <f>ROUND(AB17*$A$41,0)</f>
        <v>0</v>
      </c>
      <c r="AD17" s="40">
        <f t="shared" si="43"/>
        <v>0</v>
      </c>
      <c r="AE17" s="41"/>
      <c r="AF17" s="39">
        <f t="shared" si="44"/>
        <v>0</v>
      </c>
      <c r="AG17" s="62">
        <f t="shared" si="45"/>
        <v>0</v>
      </c>
      <c r="AH17" s="63">
        <f>H17*173.333333*$C$16</f>
        <v>0</v>
      </c>
      <c r="AI17" s="39">
        <f>ROUND((AF17/12*$H17*$C17),0)</f>
        <v>0</v>
      </c>
      <c r="AJ17" s="39">
        <f>ROUND(AI17*$A$41,0)</f>
        <v>0</v>
      </c>
      <c r="AK17" s="40">
        <f t="shared" si="46"/>
        <v>0</v>
      </c>
      <c r="AL17" s="41"/>
      <c r="AM17" s="39">
        <f t="shared" si="47"/>
        <v>0</v>
      </c>
      <c r="AN17" s="62">
        <f t="shared" si="48"/>
        <v>0</v>
      </c>
      <c r="AO17" s="63">
        <f>I17*173.333333*$C$16</f>
        <v>0</v>
      </c>
      <c r="AP17" s="39">
        <f>ROUND((AM17/12*$I17*$C17),0)</f>
        <v>0</v>
      </c>
      <c r="AQ17" s="39">
        <f>ROUND(AP17*$A$41,0)</f>
        <v>0</v>
      </c>
      <c r="AR17" s="40">
        <f t="shared" si="49"/>
        <v>0</v>
      </c>
      <c r="AS17" s="41"/>
      <c r="AT17" s="68">
        <f t="shared" si="50"/>
        <v>0</v>
      </c>
      <c r="AU17" s="43">
        <f t="shared" si="51"/>
        <v>0</v>
      </c>
      <c r="AW17" s="33">
        <f>SUM(M22+T22+AA22+AH22+AO22)</f>
        <v>0</v>
      </c>
    </row>
    <row r="18" spans="1:49" s="4" customFormat="1" x14ac:dyDescent="0.2">
      <c r="A18" s="61" t="s">
        <v>59</v>
      </c>
      <c r="B18" s="83">
        <f>Totals!B18</f>
        <v>0</v>
      </c>
      <c r="C18" s="90">
        <v>0</v>
      </c>
      <c r="D18" s="91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2"/>
      <c r="K18" s="38">
        <f>($D18)</f>
        <v>0</v>
      </c>
      <c r="L18" s="62">
        <f t="shared" si="36"/>
        <v>0</v>
      </c>
      <c r="M18" s="63">
        <f>E18*173.333333*$C$16</f>
        <v>0</v>
      </c>
      <c r="N18" s="39">
        <f>ROUND((K18/12*$E18*$C18),0)</f>
        <v>0</v>
      </c>
      <c r="O18" s="39">
        <f>ROUND(N18*$A$41,0)</f>
        <v>0</v>
      </c>
      <c r="P18" s="40">
        <f t="shared" si="37"/>
        <v>0</v>
      </c>
      <c r="Q18" s="41"/>
      <c r="R18" s="39">
        <f t="shared" si="38"/>
        <v>0</v>
      </c>
      <c r="S18" s="62">
        <f t="shared" si="39"/>
        <v>0</v>
      </c>
      <c r="T18" s="63">
        <f>F18*173.333333*$C$16</f>
        <v>0</v>
      </c>
      <c r="U18" s="39">
        <f>ROUND((R18/12*$F18*$C18),0)</f>
        <v>0</v>
      </c>
      <c r="V18" s="42">
        <f>ROUND(U18*$A$41,0)</f>
        <v>0</v>
      </c>
      <c r="W18" s="40">
        <f t="shared" si="40"/>
        <v>0</v>
      </c>
      <c r="X18" s="41"/>
      <c r="Y18" s="39">
        <f t="shared" si="41"/>
        <v>0</v>
      </c>
      <c r="Z18" s="62">
        <f t="shared" si="42"/>
        <v>0</v>
      </c>
      <c r="AA18" s="63">
        <f>G18*173.333333*$C$16</f>
        <v>0</v>
      </c>
      <c r="AB18" s="39">
        <f>ROUND((Y18/12*$G18*$C18),0)</f>
        <v>0</v>
      </c>
      <c r="AC18" s="39">
        <f>ROUND(AB18*$A$41,0)</f>
        <v>0</v>
      </c>
      <c r="AD18" s="40">
        <f t="shared" si="43"/>
        <v>0</v>
      </c>
      <c r="AE18" s="41"/>
      <c r="AF18" s="39">
        <f t="shared" si="44"/>
        <v>0</v>
      </c>
      <c r="AG18" s="62">
        <f t="shared" si="45"/>
        <v>0</v>
      </c>
      <c r="AH18" s="63">
        <f>H18*173.333333*$C$16</f>
        <v>0</v>
      </c>
      <c r="AI18" s="39">
        <f>ROUND((AF18/12*$H18*$C18),0)</f>
        <v>0</v>
      </c>
      <c r="AJ18" s="39">
        <f>ROUND(AI18*$A$41,0)</f>
        <v>0</v>
      </c>
      <c r="AK18" s="40">
        <f t="shared" si="46"/>
        <v>0</v>
      </c>
      <c r="AL18" s="41"/>
      <c r="AM18" s="39">
        <f t="shared" si="47"/>
        <v>0</v>
      </c>
      <c r="AN18" s="62">
        <f t="shared" si="48"/>
        <v>0</v>
      </c>
      <c r="AO18" s="63">
        <f>I18*173.333333*$C$16</f>
        <v>0</v>
      </c>
      <c r="AP18" s="39">
        <f>ROUND((AM18/12*$I18*$C18),0)</f>
        <v>0</v>
      </c>
      <c r="AQ18" s="39">
        <f>ROUND(AP18*$A$41,0)</f>
        <v>0</v>
      </c>
      <c r="AR18" s="40">
        <f t="shared" si="49"/>
        <v>0</v>
      </c>
      <c r="AS18" s="41"/>
      <c r="AT18" s="68">
        <f t="shared" si="50"/>
        <v>0</v>
      </c>
      <c r="AU18" s="43">
        <f t="shared" si="51"/>
        <v>0</v>
      </c>
      <c r="AW18" s="33">
        <f>SUM(M25+T25+AA25+AH25+AO25)</f>
        <v>0</v>
      </c>
    </row>
    <row r="19" spans="1:49" s="4" customFormat="1" x14ac:dyDescent="0.2">
      <c r="A19" s="61" t="s">
        <v>59</v>
      </c>
      <c r="B19" s="83">
        <f>Totals!B19</f>
        <v>0</v>
      </c>
      <c r="C19" s="90">
        <v>0</v>
      </c>
      <c r="D19" s="91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2"/>
      <c r="K19" s="38">
        <f>($D19)</f>
        <v>0</v>
      </c>
      <c r="L19" s="62">
        <f t="shared" si="36"/>
        <v>0</v>
      </c>
      <c r="M19" s="63">
        <f>E19*173.333333*$C$16</f>
        <v>0</v>
      </c>
      <c r="N19" s="39">
        <f>ROUND((K19/12*$E19*$C19),0)</f>
        <v>0</v>
      </c>
      <c r="O19" s="39">
        <f>ROUND(N19*$A$41,0)</f>
        <v>0</v>
      </c>
      <c r="P19" s="40">
        <f t="shared" si="37"/>
        <v>0</v>
      </c>
      <c r="Q19" s="41"/>
      <c r="R19" s="39">
        <f t="shared" si="38"/>
        <v>0</v>
      </c>
      <c r="S19" s="62">
        <f t="shared" si="39"/>
        <v>0</v>
      </c>
      <c r="T19" s="63">
        <f>F19*173.333333*$C$16</f>
        <v>0</v>
      </c>
      <c r="U19" s="39">
        <f>ROUND((R19/12*$F19*$C19),0)</f>
        <v>0</v>
      </c>
      <c r="V19" s="42">
        <f>ROUND(U19*$A$41,0)</f>
        <v>0</v>
      </c>
      <c r="W19" s="40">
        <f t="shared" si="40"/>
        <v>0</v>
      </c>
      <c r="X19" s="41"/>
      <c r="Y19" s="39">
        <f t="shared" si="41"/>
        <v>0</v>
      </c>
      <c r="Z19" s="62">
        <f t="shared" si="42"/>
        <v>0</v>
      </c>
      <c r="AA19" s="63">
        <f>G19*173.333333*$C$16</f>
        <v>0</v>
      </c>
      <c r="AB19" s="39">
        <f>ROUND((Y19/12*$G19*$C19),0)</f>
        <v>0</v>
      </c>
      <c r="AC19" s="39">
        <f>ROUND(AB19*$A$41,0)</f>
        <v>0</v>
      </c>
      <c r="AD19" s="40">
        <f t="shared" si="43"/>
        <v>0</v>
      </c>
      <c r="AE19" s="41"/>
      <c r="AF19" s="39">
        <f t="shared" si="44"/>
        <v>0</v>
      </c>
      <c r="AG19" s="62">
        <f t="shared" si="45"/>
        <v>0</v>
      </c>
      <c r="AH19" s="63">
        <f>H19*173.333333*$C$16</f>
        <v>0</v>
      </c>
      <c r="AI19" s="39">
        <f>ROUND((AF19/12*$H19*$C19),0)</f>
        <v>0</v>
      </c>
      <c r="AJ19" s="39">
        <f>ROUND(AI19*$A$41,0)</f>
        <v>0</v>
      </c>
      <c r="AK19" s="40">
        <f t="shared" si="46"/>
        <v>0</v>
      </c>
      <c r="AL19" s="41"/>
      <c r="AM19" s="39">
        <f t="shared" si="47"/>
        <v>0</v>
      </c>
      <c r="AN19" s="62">
        <f t="shared" si="48"/>
        <v>0</v>
      </c>
      <c r="AO19" s="63">
        <f>I19*173.333333*$C$16</f>
        <v>0</v>
      </c>
      <c r="AP19" s="39">
        <f>ROUND((AM19/12*$I19*$C19),0)</f>
        <v>0</v>
      </c>
      <c r="AQ19" s="39">
        <f>ROUND(AP19*$A$41,0)</f>
        <v>0</v>
      </c>
      <c r="AR19" s="40">
        <f t="shared" si="49"/>
        <v>0</v>
      </c>
      <c r="AS19" s="41"/>
      <c r="AT19" s="68">
        <f t="shared" si="50"/>
        <v>0</v>
      </c>
      <c r="AU19" s="43">
        <f t="shared" si="51"/>
        <v>0</v>
      </c>
      <c r="AW19" s="33">
        <f>SUM(M26+T26+AA26+AH26+AO26)</f>
        <v>0</v>
      </c>
    </row>
    <row r="20" spans="1:49" s="4" customFormat="1" x14ac:dyDescent="0.2">
      <c r="A20" s="4" t="s">
        <v>32</v>
      </c>
      <c r="B20" s="83">
        <f>Totals!B20</f>
        <v>0</v>
      </c>
      <c r="C20" s="90">
        <v>0</v>
      </c>
      <c r="D20" s="91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2"/>
      <c r="K20" s="38">
        <f t="shared" ref="K20:K35" si="52">($D20)</f>
        <v>0</v>
      </c>
      <c r="L20" s="62">
        <f t="shared" si="36"/>
        <v>0</v>
      </c>
      <c r="M20" s="63">
        <f>E20*173.333333*$C$21</f>
        <v>0</v>
      </c>
      <c r="N20" s="39">
        <f t="shared" ref="N20:N35" si="53">ROUND((K20/12*$E20*$C20),0)</f>
        <v>0</v>
      </c>
      <c r="O20" s="39">
        <f>ROUND(N20*$A$40,0)</f>
        <v>0</v>
      </c>
      <c r="P20" s="40">
        <f t="shared" si="37"/>
        <v>0</v>
      </c>
      <c r="Q20" s="41"/>
      <c r="R20" s="39">
        <f t="shared" si="38"/>
        <v>0</v>
      </c>
      <c r="S20" s="62">
        <f t="shared" si="39"/>
        <v>0</v>
      </c>
      <c r="T20" s="63">
        <f>F20*173.333333*$C$21</f>
        <v>0</v>
      </c>
      <c r="U20" s="39">
        <f t="shared" ref="U20:U35" si="54">ROUND((R20/12*$F20*$C20),0)</f>
        <v>0</v>
      </c>
      <c r="V20" s="39">
        <f>ROUND(U20*$A$40,0)</f>
        <v>0</v>
      </c>
      <c r="W20" s="40">
        <f t="shared" si="40"/>
        <v>0</v>
      </c>
      <c r="X20" s="41"/>
      <c r="Y20" s="39">
        <f t="shared" si="41"/>
        <v>0</v>
      </c>
      <c r="Z20" s="62">
        <f t="shared" si="42"/>
        <v>0</v>
      </c>
      <c r="AA20" s="63">
        <f>G20*173.333333*$C$21</f>
        <v>0</v>
      </c>
      <c r="AB20" s="39">
        <f t="shared" ref="AB20:AB35" si="55">ROUND((Y20/12*$G20*$C20),0)</f>
        <v>0</v>
      </c>
      <c r="AC20" s="39">
        <f>ROUND(AB20*$A$40,0)</f>
        <v>0</v>
      </c>
      <c r="AD20" s="40">
        <f t="shared" si="43"/>
        <v>0</v>
      </c>
      <c r="AE20" s="41"/>
      <c r="AF20" s="39">
        <f t="shared" si="44"/>
        <v>0</v>
      </c>
      <c r="AG20" s="62">
        <f t="shared" si="45"/>
        <v>0</v>
      </c>
      <c r="AH20" s="63">
        <f>H20*173.333333*$C$21</f>
        <v>0</v>
      </c>
      <c r="AI20" s="39">
        <f t="shared" ref="AI20:AI35" si="56">ROUND((AF20/12*$H20*$C20),0)</f>
        <v>0</v>
      </c>
      <c r="AJ20" s="39">
        <f>ROUND(AI20*$A$40,0)</f>
        <v>0</v>
      </c>
      <c r="AK20" s="40">
        <f t="shared" si="46"/>
        <v>0</v>
      </c>
      <c r="AL20" s="41"/>
      <c r="AM20" s="39">
        <f t="shared" si="47"/>
        <v>0</v>
      </c>
      <c r="AN20" s="62">
        <f t="shared" si="48"/>
        <v>0</v>
      </c>
      <c r="AO20" s="63">
        <f>I20*173.333333*$C$21</f>
        <v>0</v>
      </c>
      <c r="AP20" s="39">
        <f t="shared" ref="AP20:AP35" si="57">ROUND((AM20/12*$I20*$C20),0)</f>
        <v>0</v>
      </c>
      <c r="AQ20" s="39">
        <f>ROUND(AP20*$A$40,0)</f>
        <v>0</v>
      </c>
      <c r="AR20" s="40">
        <f t="shared" si="49"/>
        <v>0</v>
      </c>
      <c r="AS20" s="41"/>
      <c r="AT20" s="68">
        <f t="shared" si="50"/>
        <v>0</v>
      </c>
      <c r="AU20" s="43">
        <f t="shared" si="51"/>
        <v>0</v>
      </c>
      <c r="AW20" s="33">
        <f t="shared" ref="AW20:AW35" si="58">SUM(M21+T21+AA21+AH21+AO21)</f>
        <v>0</v>
      </c>
    </row>
    <row r="21" spans="1:49" s="4" customFormat="1" x14ac:dyDescent="0.2">
      <c r="A21" s="4" t="s">
        <v>32</v>
      </c>
      <c r="B21" s="83">
        <f>Totals!B21</f>
        <v>0</v>
      </c>
      <c r="C21" s="90">
        <v>0</v>
      </c>
      <c r="D21" s="91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2"/>
      <c r="K21" s="38">
        <f t="shared" si="52"/>
        <v>0</v>
      </c>
      <c r="L21" s="62">
        <f t="shared" si="36"/>
        <v>0</v>
      </c>
      <c r="M21" s="63">
        <f>E21*173.333333*$C$21</f>
        <v>0</v>
      </c>
      <c r="N21" s="39">
        <f t="shared" si="53"/>
        <v>0</v>
      </c>
      <c r="O21" s="39">
        <f>ROUND(N21*$A$40,0)</f>
        <v>0</v>
      </c>
      <c r="P21" s="40">
        <f t="shared" si="37"/>
        <v>0</v>
      </c>
      <c r="Q21" s="41"/>
      <c r="R21" s="39">
        <f t="shared" si="38"/>
        <v>0</v>
      </c>
      <c r="S21" s="62">
        <f t="shared" si="39"/>
        <v>0</v>
      </c>
      <c r="T21" s="63">
        <f>F21*173.333333*$C$21</f>
        <v>0</v>
      </c>
      <c r="U21" s="39">
        <f t="shared" si="54"/>
        <v>0</v>
      </c>
      <c r="V21" s="39">
        <f>ROUND(U21*$A$40,0)</f>
        <v>0</v>
      </c>
      <c r="W21" s="40">
        <f t="shared" si="40"/>
        <v>0</v>
      </c>
      <c r="X21" s="41"/>
      <c r="Y21" s="39">
        <f t="shared" si="41"/>
        <v>0</v>
      </c>
      <c r="Z21" s="62">
        <f t="shared" si="42"/>
        <v>0</v>
      </c>
      <c r="AA21" s="63">
        <f>G21*173.333333*$C$21</f>
        <v>0</v>
      </c>
      <c r="AB21" s="39">
        <f t="shared" si="55"/>
        <v>0</v>
      </c>
      <c r="AC21" s="39">
        <f>ROUND(AB21*$A$40,0)</f>
        <v>0</v>
      </c>
      <c r="AD21" s="40">
        <f t="shared" si="43"/>
        <v>0</v>
      </c>
      <c r="AE21" s="41"/>
      <c r="AF21" s="39">
        <f t="shared" si="44"/>
        <v>0</v>
      </c>
      <c r="AG21" s="62">
        <f t="shared" si="45"/>
        <v>0</v>
      </c>
      <c r="AH21" s="63">
        <f>H21*173.333333*$C$21</f>
        <v>0</v>
      </c>
      <c r="AI21" s="39">
        <f t="shared" si="56"/>
        <v>0</v>
      </c>
      <c r="AJ21" s="39">
        <f>ROUND(AI21*$A$40,0)</f>
        <v>0</v>
      </c>
      <c r="AK21" s="40">
        <f t="shared" si="46"/>
        <v>0</v>
      </c>
      <c r="AL21" s="41"/>
      <c r="AM21" s="39">
        <f t="shared" si="47"/>
        <v>0</v>
      </c>
      <c r="AN21" s="62">
        <f t="shared" si="48"/>
        <v>0</v>
      </c>
      <c r="AO21" s="63">
        <f>I21*173.333333*$C$21</f>
        <v>0</v>
      </c>
      <c r="AP21" s="39">
        <f t="shared" si="57"/>
        <v>0</v>
      </c>
      <c r="AQ21" s="39">
        <f>ROUND(AP21*$A$40,0)</f>
        <v>0</v>
      </c>
      <c r="AR21" s="40">
        <f t="shared" si="49"/>
        <v>0</v>
      </c>
      <c r="AS21" s="41"/>
      <c r="AT21" s="68">
        <f t="shared" si="50"/>
        <v>0</v>
      </c>
      <c r="AU21" s="43">
        <f t="shared" si="51"/>
        <v>0</v>
      </c>
      <c r="AW21" s="33">
        <f t="shared" si="58"/>
        <v>0</v>
      </c>
    </row>
    <row r="22" spans="1:49" s="4" customFormat="1" x14ac:dyDescent="0.2">
      <c r="A22" s="4" t="s">
        <v>32</v>
      </c>
      <c r="B22" s="83">
        <f>Totals!B22</f>
        <v>0</v>
      </c>
      <c r="C22" s="90">
        <v>0</v>
      </c>
      <c r="D22" s="91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2"/>
      <c r="K22" s="38">
        <f t="shared" si="52"/>
        <v>0</v>
      </c>
      <c r="L22" s="62">
        <f t="shared" si="36"/>
        <v>0</v>
      </c>
      <c r="M22" s="63">
        <f>E22*173.333333*$C$22</f>
        <v>0</v>
      </c>
      <c r="N22" s="39">
        <f t="shared" si="53"/>
        <v>0</v>
      </c>
      <c r="O22" s="39">
        <f>ROUND(N22*$A$40,0)</f>
        <v>0</v>
      </c>
      <c r="P22" s="40">
        <f t="shared" si="37"/>
        <v>0</v>
      </c>
      <c r="Q22" s="41"/>
      <c r="R22" s="39">
        <f t="shared" si="38"/>
        <v>0</v>
      </c>
      <c r="S22" s="62">
        <f t="shared" si="39"/>
        <v>0</v>
      </c>
      <c r="T22" s="63">
        <f>F22*173.333333*$C$22</f>
        <v>0</v>
      </c>
      <c r="U22" s="39">
        <f t="shared" si="54"/>
        <v>0</v>
      </c>
      <c r="V22" s="39">
        <f>ROUND(U22*$A$40,0)</f>
        <v>0</v>
      </c>
      <c r="W22" s="40">
        <f t="shared" si="40"/>
        <v>0</v>
      </c>
      <c r="X22" s="41"/>
      <c r="Y22" s="39">
        <f t="shared" si="41"/>
        <v>0</v>
      </c>
      <c r="Z22" s="62">
        <f t="shared" si="42"/>
        <v>0</v>
      </c>
      <c r="AA22" s="63">
        <f>G22*173.333333*$C$22</f>
        <v>0</v>
      </c>
      <c r="AB22" s="39">
        <f t="shared" si="55"/>
        <v>0</v>
      </c>
      <c r="AC22" s="39">
        <f>ROUND(AB22*$A$40,0)</f>
        <v>0</v>
      </c>
      <c r="AD22" s="40">
        <f t="shared" si="43"/>
        <v>0</v>
      </c>
      <c r="AE22" s="41"/>
      <c r="AF22" s="39">
        <f t="shared" si="44"/>
        <v>0</v>
      </c>
      <c r="AG22" s="62">
        <f t="shared" si="45"/>
        <v>0</v>
      </c>
      <c r="AH22" s="63">
        <f>H22*173.333333*$C$22</f>
        <v>0</v>
      </c>
      <c r="AI22" s="39">
        <f t="shared" si="56"/>
        <v>0</v>
      </c>
      <c r="AJ22" s="39">
        <f>ROUND(AI22*$A$40,0)</f>
        <v>0</v>
      </c>
      <c r="AK22" s="40">
        <f t="shared" si="46"/>
        <v>0</v>
      </c>
      <c r="AL22" s="41"/>
      <c r="AM22" s="39">
        <f t="shared" si="47"/>
        <v>0</v>
      </c>
      <c r="AN22" s="62">
        <f t="shared" si="48"/>
        <v>0</v>
      </c>
      <c r="AO22" s="63">
        <f>I22*173.333333*$C$22</f>
        <v>0</v>
      </c>
      <c r="AP22" s="39">
        <f t="shared" si="57"/>
        <v>0</v>
      </c>
      <c r="AQ22" s="39">
        <f>ROUND(AP22*$A$40,0)</f>
        <v>0</v>
      </c>
      <c r="AR22" s="40">
        <f t="shared" si="49"/>
        <v>0</v>
      </c>
      <c r="AS22" s="41"/>
      <c r="AT22" s="68">
        <f t="shared" si="50"/>
        <v>0</v>
      </c>
      <c r="AU22" s="43">
        <f t="shared" si="51"/>
        <v>0</v>
      </c>
      <c r="AW22" s="33">
        <f>SUM(M25+T25+AA25+AH25+AO25)</f>
        <v>0</v>
      </c>
    </row>
    <row r="23" spans="1:49" s="4" customFormat="1" x14ac:dyDescent="0.2">
      <c r="A23" s="4" t="s">
        <v>32</v>
      </c>
      <c r="B23" s="83">
        <f>Totals!B23</f>
        <v>0</v>
      </c>
      <c r="C23" s="90">
        <v>0</v>
      </c>
      <c r="D23" s="91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2"/>
      <c r="K23" s="38">
        <f t="shared" si="52"/>
        <v>0</v>
      </c>
      <c r="L23" s="62">
        <f t="shared" si="36"/>
        <v>0</v>
      </c>
      <c r="M23" s="63">
        <f>E23*173.333333*$C$21</f>
        <v>0</v>
      </c>
      <c r="N23" s="39">
        <f t="shared" si="53"/>
        <v>0</v>
      </c>
      <c r="O23" s="39">
        <f>ROUND(N23*$A$40,0)</f>
        <v>0</v>
      </c>
      <c r="P23" s="40">
        <f t="shared" si="37"/>
        <v>0</v>
      </c>
      <c r="Q23" s="41"/>
      <c r="R23" s="39">
        <f t="shared" si="38"/>
        <v>0</v>
      </c>
      <c r="S23" s="62">
        <f t="shared" si="39"/>
        <v>0</v>
      </c>
      <c r="T23" s="63">
        <f>F23*173.333333*$C$21</f>
        <v>0</v>
      </c>
      <c r="U23" s="39">
        <f t="shared" si="54"/>
        <v>0</v>
      </c>
      <c r="V23" s="39">
        <f>ROUND(U23*$A$40,0)</f>
        <v>0</v>
      </c>
      <c r="W23" s="40">
        <f t="shared" si="40"/>
        <v>0</v>
      </c>
      <c r="X23" s="41"/>
      <c r="Y23" s="39">
        <f t="shared" si="41"/>
        <v>0</v>
      </c>
      <c r="Z23" s="62">
        <f t="shared" si="42"/>
        <v>0</v>
      </c>
      <c r="AA23" s="63">
        <f>G23*173.333333*$C$21</f>
        <v>0</v>
      </c>
      <c r="AB23" s="39">
        <f t="shared" si="55"/>
        <v>0</v>
      </c>
      <c r="AC23" s="39">
        <f>ROUND(AB23*$A$40,0)</f>
        <v>0</v>
      </c>
      <c r="AD23" s="40">
        <f t="shared" si="43"/>
        <v>0</v>
      </c>
      <c r="AE23" s="41"/>
      <c r="AF23" s="39">
        <f t="shared" si="44"/>
        <v>0</v>
      </c>
      <c r="AG23" s="62">
        <f t="shared" si="45"/>
        <v>0</v>
      </c>
      <c r="AH23" s="63">
        <f>H23*173.333333*$C$21</f>
        <v>0</v>
      </c>
      <c r="AI23" s="39">
        <f t="shared" si="56"/>
        <v>0</v>
      </c>
      <c r="AJ23" s="39">
        <f>ROUND(AI23*$A$40,0)</f>
        <v>0</v>
      </c>
      <c r="AK23" s="40">
        <f t="shared" si="46"/>
        <v>0</v>
      </c>
      <c r="AL23" s="41"/>
      <c r="AM23" s="39">
        <f t="shared" si="47"/>
        <v>0</v>
      </c>
      <c r="AN23" s="62">
        <f t="shared" si="48"/>
        <v>0</v>
      </c>
      <c r="AO23" s="63">
        <f>I23*173.333333*$C$21</f>
        <v>0</v>
      </c>
      <c r="AP23" s="39">
        <f t="shared" si="57"/>
        <v>0</v>
      </c>
      <c r="AQ23" s="39">
        <f>ROUND(AP23*$A$40,0)</f>
        <v>0</v>
      </c>
      <c r="AR23" s="40">
        <f t="shared" si="49"/>
        <v>0</v>
      </c>
      <c r="AS23" s="41"/>
      <c r="AT23" s="68">
        <f t="shared" si="50"/>
        <v>0</v>
      </c>
      <c r="AU23" s="43">
        <f t="shared" si="51"/>
        <v>0</v>
      </c>
      <c r="AW23" s="33">
        <f t="shared" ref="AW23" si="59">SUM(M24+T24+AA24+AH24+AO24)</f>
        <v>0</v>
      </c>
    </row>
    <row r="24" spans="1:49" s="4" customFormat="1" x14ac:dyDescent="0.2">
      <c r="A24" s="4" t="s">
        <v>32</v>
      </c>
      <c r="B24" s="83">
        <f>Totals!B24</f>
        <v>0</v>
      </c>
      <c r="C24" s="90">
        <v>0</v>
      </c>
      <c r="D24" s="91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2"/>
      <c r="K24" s="38">
        <f t="shared" si="52"/>
        <v>0</v>
      </c>
      <c r="L24" s="62">
        <f t="shared" si="36"/>
        <v>0</v>
      </c>
      <c r="M24" s="63">
        <f>E24*173.333333*$C$22</f>
        <v>0</v>
      </c>
      <c r="N24" s="39">
        <f t="shared" si="53"/>
        <v>0</v>
      </c>
      <c r="O24" s="39">
        <f>ROUND(N24*$A$40,0)</f>
        <v>0</v>
      </c>
      <c r="P24" s="40">
        <f t="shared" si="37"/>
        <v>0</v>
      </c>
      <c r="Q24" s="41"/>
      <c r="R24" s="39">
        <f t="shared" si="38"/>
        <v>0</v>
      </c>
      <c r="S24" s="62">
        <f t="shared" si="39"/>
        <v>0</v>
      </c>
      <c r="T24" s="63">
        <f>F24*173.333333*$C$22</f>
        <v>0</v>
      </c>
      <c r="U24" s="39">
        <f t="shared" si="54"/>
        <v>0</v>
      </c>
      <c r="V24" s="39">
        <f>ROUND(U24*$A$40,0)</f>
        <v>0</v>
      </c>
      <c r="W24" s="40">
        <f t="shared" si="40"/>
        <v>0</v>
      </c>
      <c r="X24" s="41"/>
      <c r="Y24" s="39">
        <f t="shared" si="41"/>
        <v>0</v>
      </c>
      <c r="Z24" s="62">
        <f t="shared" si="42"/>
        <v>0</v>
      </c>
      <c r="AA24" s="63">
        <f>G24*173.333333*$C$22</f>
        <v>0</v>
      </c>
      <c r="AB24" s="39">
        <f t="shared" si="55"/>
        <v>0</v>
      </c>
      <c r="AC24" s="39">
        <f>ROUND(AB24*$A$40,0)</f>
        <v>0</v>
      </c>
      <c r="AD24" s="40">
        <f t="shared" si="43"/>
        <v>0</v>
      </c>
      <c r="AE24" s="41"/>
      <c r="AF24" s="39">
        <f t="shared" si="44"/>
        <v>0</v>
      </c>
      <c r="AG24" s="62">
        <f t="shared" si="45"/>
        <v>0</v>
      </c>
      <c r="AH24" s="63">
        <f>H24*173.333333*$C$22</f>
        <v>0</v>
      </c>
      <c r="AI24" s="39">
        <f t="shared" si="56"/>
        <v>0</v>
      </c>
      <c r="AJ24" s="39">
        <f>ROUND(AI24*$A$40,0)</f>
        <v>0</v>
      </c>
      <c r="AK24" s="40">
        <f t="shared" si="46"/>
        <v>0</v>
      </c>
      <c r="AL24" s="41"/>
      <c r="AM24" s="39">
        <f t="shared" si="47"/>
        <v>0</v>
      </c>
      <c r="AN24" s="62">
        <f t="shared" si="48"/>
        <v>0</v>
      </c>
      <c r="AO24" s="63">
        <f>I24*173.333333*$C$22</f>
        <v>0</v>
      </c>
      <c r="AP24" s="39">
        <f t="shared" si="57"/>
        <v>0</v>
      </c>
      <c r="AQ24" s="39">
        <f>ROUND(AP24*$A$40,0)</f>
        <v>0</v>
      </c>
      <c r="AR24" s="40">
        <f t="shared" si="49"/>
        <v>0</v>
      </c>
      <c r="AS24" s="41"/>
      <c r="AT24" s="68">
        <f t="shared" si="50"/>
        <v>0</v>
      </c>
      <c r="AU24" s="43">
        <f t="shared" si="51"/>
        <v>0</v>
      </c>
      <c r="AW24" s="33">
        <f>SUM(M27+T27+AA27+AH27+AO27)</f>
        <v>0</v>
      </c>
    </row>
    <row r="25" spans="1:49" s="4" customFormat="1" x14ac:dyDescent="0.2">
      <c r="A25" s="61" t="s">
        <v>58</v>
      </c>
      <c r="B25" s="83" t="str">
        <f>Totals!B25</f>
        <v>ME Non</v>
      </c>
      <c r="C25" s="90">
        <v>0</v>
      </c>
      <c r="D25" s="113">
        <f>IFERROR(VLOOKUP(B25,Totals!$B$98:$C$111,2,0),0)</f>
        <v>32000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2"/>
      <c r="K25" s="38">
        <f t="shared" si="52"/>
        <v>32000</v>
      </c>
      <c r="L25" s="62">
        <f t="shared" ref="L25:L32" si="60">K25/12/86.6666666</f>
        <v>30.769230792899407</v>
      </c>
      <c r="M25" s="63">
        <f>E25*86.6666666*$C$25</f>
        <v>0</v>
      </c>
      <c r="N25" s="39">
        <f t="shared" si="53"/>
        <v>0</v>
      </c>
      <c r="O25" s="39">
        <f t="shared" ref="O25:O32" si="61">ROUND(N25*$A$42,0)</f>
        <v>0</v>
      </c>
      <c r="P25" s="40">
        <f t="shared" si="37"/>
        <v>0</v>
      </c>
      <c r="Q25" s="41"/>
      <c r="R25" s="39">
        <f t="shared" si="38"/>
        <v>33280</v>
      </c>
      <c r="S25" s="62">
        <f t="shared" ref="S25:S32" si="62">R25/12/86.6666666</f>
        <v>32.000000024615389</v>
      </c>
      <c r="T25" s="63">
        <f>F25*86.6666666*$C$25</f>
        <v>0</v>
      </c>
      <c r="U25" s="39">
        <f t="shared" si="54"/>
        <v>0</v>
      </c>
      <c r="V25" s="42">
        <f t="shared" ref="V25:V32" si="63">ROUND(U25*$A$42,0)</f>
        <v>0</v>
      </c>
      <c r="W25" s="40">
        <f t="shared" si="40"/>
        <v>0</v>
      </c>
      <c r="X25" s="41"/>
      <c r="Y25" s="39">
        <f t="shared" si="41"/>
        <v>34611</v>
      </c>
      <c r="Z25" s="62">
        <f t="shared" ref="Z25:Z32" si="64">Y25/12/86.6666666</f>
        <v>33.279807717907545</v>
      </c>
      <c r="AA25" s="63">
        <f>G25*86.6666666*$C$25</f>
        <v>0</v>
      </c>
      <c r="AB25" s="39">
        <f t="shared" si="55"/>
        <v>0</v>
      </c>
      <c r="AC25" s="39">
        <f t="shared" ref="AC25:AC32" si="65">ROUND(AB25*$A$42,0)</f>
        <v>0</v>
      </c>
      <c r="AD25" s="40">
        <f t="shared" si="43"/>
        <v>0</v>
      </c>
      <c r="AE25" s="41"/>
      <c r="AF25" s="39">
        <f t="shared" si="44"/>
        <v>35995</v>
      </c>
      <c r="AG25" s="62">
        <f t="shared" ref="AG25:AG32" si="66">AF25/12/86.6666666</f>
        <v>34.610576949700445</v>
      </c>
      <c r="AH25" s="63">
        <f>H25*86.6666666*$C$25</f>
        <v>0</v>
      </c>
      <c r="AI25" s="39">
        <f t="shared" si="56"/>
        <v>0</v>
      </c>
      <c r="AJ25" s="39">
        <f t="shared" ref="AJ25:AJ32" si="67">ROUND(AI25*$A$42,0)</f>
        <v>0</v>
      </c>
      <c r="AK25" s="40">
        <f t="shared" si="46"/>
        <v>0</v>
      </c>
      <c r="AL25" s="41"/>
      <c r="AM25" s="39">
        <f t="shared" si="47"/>
        <v>37435</v>
      </c>
      <c r="AN25" s="62">
        <f t="shared" ref="AN25:AN32" si="68">AM25/12/86.6666666</f>
        <v>35.995192335380921</v>
      </c>
      <c r="AO25" s="63">
        <f>I25*86.6666666*$C$25</f>
        <v>0</v>
      </c>
      <c r="AP25" s="39">
        <f t="shared" si="57"/>
        <v>0</v>
      </c>
      <c r="AQ25" s="39">
        <f t="shared" ref="AQ25:AQ32" si="69">ROUND(AP25*$A$42,0)</f>
        <v>0</v>
      </c>
      <c r="AR25" s="40">
        <f t="shared" si="49"/>
        <v>0</v>
      </c>
      <c r="AS25" s="41"/>
      <c r="AT25" s="68">
        <f t="shared" si="50"/>
        <v>0</v>
      </c>
      <c r="AU25" s="43">
        <f t="shared" si="51"/>
        <v>0</v>
      </c>
      <c r="AW25" s="33">
        <f>SUM(M29+T29+AA29+AH29+AO29)</f>
        <v>0</v>
      </c>
    </row>
    <row r="26" spans="1:49" s="4" customFormat="1" x14ac:dyDescent="0.2">
      <c r="A26" s="61" t="s">
        <v>58</v>
      </c>
      <c r="B26" s="83">
        <f>Totals!B26</f>
        <v>0</v>
      </c>
      <c r="C26" s="90">
        <v>0</v>
      </c>
      <c r="D26" s="113">
        <f>IFERROR(VLOOKUP(B26,Totals!$B$98:$C$111,2,0),0)</f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2"/>
      <c r="K26" s="38">
        <f t="shared" si="52"/>
        <v>0</v>
      </c>
      <c r="L26" s="62">
        <f t="shared" si="60"/>
        <v>0</v>
      </c>
      <c r="M26" s="63">
        <f>E26*86.6666666*$C$25</f>
        <v>0</v>
      </c>
      <c r="N26" s="39">
        <f t="shared" si="53"/>
        <v>0</v>
      </c>
      <c r="O26" s="39">
        <f t="shared" si="61"/>
        <v>0</v>
      </c>
      <c r="P26" s="40">
        <f t="shared" si="37"/>
        <v>0</v>
      </c>
      <c r="Q26" s="41"/>
      <c r="R26" s="39">
        <f t="shared" si="38"/>
        <v>0</v>
      </c>
      <c r="S26" s="62">
        <f t="shared" si="62"/>
        <v>0</v>
      </c>
      <c r="T26" s="63">
        <f>F26*86.6666666*$C$25</f>
        <v>0</v>
      </c>
      <c r="U26" s="39">
        <f t="shared" si="54"/>
        <v>0</v>
      </c>
      <c r="V26" s="42">
        <f t="shared" si="63"/>
        <v>0</v>
      </c>
      <c r="W26" s="40">
        <f t="shared" si="40"/>
        <v>0</v>
      </c>
      <c r="X26" s="41"/>
      <c r="Y26" s="39">
        <f t="shared" si="41"/>
        <v>0</v>
      </c>
      <c r="Z26" s="62">
        <f t="shared" si="64"/>
        <v>0</v>
      </c>
      <c r="AA26" s="63">
        <f>G26*86.6666666*$C$25</f>
        <v>0</v>
      </c>
      <c r="AB26" s="39">
        <f t="shared" si="55"/>
        <v>0</v>
      </c>
      <c r="AC26" s="39">
        <f t="shared" si="65"/>
        <v>0</v>
      </c>
      <c r="AD26" s="40">
        <f t="shared" si="43"/>
        <v>0</v>
      </c>
      <c r="AE26" s="41"/>
      <c r="AF26" s="39">
        <f t="shared" si="44"/>
        <v>0</v>
      </c>
      <c r="AG26" s="62">
        <f t="shared" si="66"/>
        <v>0</v>
      </c>
      <c r="AH26" s="63">
        <f>H26*86.6666666*$C$25</f>
        <v>0</v>
      </c>
      <c r="AI26" s="39">
        <f t="shared" si="56"/>
        <v>0</v>
      </c>
      <c r="AJ26" s="39">
        <f t="shared" si="67"/>
        <v>0</v>
      </c>
      <c r="AK26" s="40">
        <f t="shared" si="46"/>
        <v>0</v>
      </c>
      <c r="AL26" s="41"/>
      <c r="AM26" s="39">
        <f t="shared" si="47"/>
        <v>0</v>
      </c>
      <c r="AN26" s="62">
        <f t="shared" si="68"/>
        <v>0</v>
      </c>
      <c r="AO26" s="63">
        <f>I26*86.6666666*$C$25</f>
        <v>0</v>
      </c>
      <c r="AP26" s="39">
        <f t="shared" si="57"/>
        <v>0</v>
      </c>
      <c r="AQ26" s="39">
        <f t="shared" si="69"/>
        <v>0</v>
      </c>
      <c r="AR26" s="40">
        <f t="shared" si="49"/>
        <v>0</v>
      </c>
      <c r="AS26" s="41"/>
      <c r="AT26" s="68">
        <f t="shared" si="50"/>
        <v>0</v>
      </c>
      <c r="AU26" s="43">
        <f t="shared" si="51"/>
        <v>0</v>
      </c>
      <c r="AW26" s="33">
        <f>SUM(M33+T33+AA33+AH33+AO33)</f>
        <v>0</v>
      </c>
    </row>
    <row r="27" spans="1:49" s="4" customFormat="1" x14ac:dyDescent="0.2">
      <c r="A27" s="61" t="s">
        <v>58</v>
      </c>
      <c r="B27" s="83">
        <f>Totals!B27</f>
        <v>0</v>
      </c>
      <c r="C27" s="90">
        <v>0</v>
      </c>
      <c r="D27" s="113">
        <f>IFERROR(VLOOKUP(B27,Totals!$B$98:$C$111,2,0),0)</f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2"/>
      <c r="K27" s="38">
        <f t="shared" si="52"/>
        <v>0</v>
      </c>
      <c r="L27" s="62">
        <f t="shared" si="60"/>
        <v>0</v>
      </c>
      <c r="M27" s="63">
        <f t="shared" ref="M27:M32" si="70">E27*86.6666666*$C$29</f>
        <v>0</v>
      </c>
      <c r="N27" s="39">
        <f t="shared" si="53"/>
        <v>0</v>
      </c>
      <c r="O27" s="39">
        <f t="shared" si="61"/>
        <v>0</v>
      </c>
      <c r="P27" s="40">
        <f t="shared" si="37"/>
        <v>0</v>
      </c>
      <c r="Q27" s="41"/>
      <c r="R27" s="39">
        <f t="shared" si="38"/>
        <v>0</v>
      </c>
      <c r="S27" s="62">
        <f t="shared" si="62"/>
        <v>0</v>
      </c>
      <c r="T27" s="63">
        <f t="shared" ref="T27:T32" si="71">F27*86.6666666*$C$29</f>
        <v>0</v>
      </c>
      <c r="U27" s="39">
        <f t="shared" si="54"/>
        <v>0</v>
      </c>
      <c r="V27" s="42">
        <f t="shared" si="63"/>
        <v>0</v>
      </c>
      <c r="W27" s="40">
        <f t="shared" si="40"/>
        <v>0</v>
      </c>
      <c r="X27" s="41"/>
      <c r="Y27" s="39">
        <f t="shared" si="41"/>
        <v>0</v>
      </c>
      <c r="Z27" s="62">
        <f t="shared" si="64"/>
        <v>0</v>
      </c>
      <c r="AA27" s="63">
        <f t="shared" ref="AA27:AA32" si="72">G27*86.6666666*$C$29</f>
        <v>0</v>
      </c>
      <c r="AB27" s="39">
        <f t="shared" si="55"/>
        <v>0</v>
      </c>
      <c r="AC27" s="39">
        <f t="shared" si="65"/>
        <v>0</v>
      </c>
      <c r="AD27" s="40">
        <f t="shared" si="43"/>
        <v>0</v>
      </c>
      <c r="AE27" s="41"/>
      <c r="AF27" s="39">
        <f t="shared" si="44"/>
        <v>0</v>
      </c>
      <c r="AG27" s="62">
        <f t="shared" si="66"/>
        <v>0</v>
      </c>
      <c r="AH27" s="63">
        <f t="shared" ref="AH27:AH32" si="73">H27*86.6666666*$C$29</f>
        <v>0</v>
      </c>
      <c r="AI27" s="39">
        <f t="shared" si="56"/>
        <v>0</v>
      </c>
      <c r="AJ27" s="39">
        <f t="shared" si="67"/>
        <v>0</v>
      </c>
      <c r="AK27" s="40">
        <f t="shared" si="46"/>
        <v>0</v>
      </c>
      <c r="AL27" s="41"/>
      <c r="AM27" s="39">
        <f t="shared" si="47"/>
        <v>0</v>
      </c>
      <c r="AN27" s="62">
        <f t="shared" si="68"/>
        <v>0</v>
      </c>
      <c r="AO27" s="63">
        <f t="shared" ref="AO27:AO32" si="74">I27*86.6666666*$C$29</f>
        <v>0</v>
      </c>
      <c r="AP27" s="39">
        <f t="shared" si="57"/>
        <v>0</v>
      </c>
      <c r="AQ27" s="39">
        <f t="shared" si="69"/>
        <v>0</v>
      </c>
      <c r="AR27" s="40">
        <f t="shared" si="49"/>
        <v>0</v>
      </c>
      <c r="AS27" s="41"/>
      <c r="AT27" s="68">
        <f t="shared" si="50"/>
        <v>0</v>
      </c>
      <c r="AU27" s="43">
        <f t="shared" si="51"/>
        <v>0</v>
      </c>
      <c r="AW27" s="33">
        <f t="shared" ref="AW27:AW28" si="75">SUM(M28+T28+AA28+AH28+AO28)</f>
        <v>0</v>
      </c>
    </row>
    <row r="28" spans="1:49" s="4" customFormat="1" x14ac:dyDescent="0.2">
      <c r="A28" s="61" t="s">
        <v>58</v>
      </c>
      <c r="B28" s="83">
        <f>Totals!B28</f>
        <v>0</v>
      </c>
      <c r="C28" s="90">
        <v>0</v>
      </c>
      <c r="D28" s="113">
        <f>IFERROR(VLOOKUP(B28,Totals!$B$98:$C$111,2,0),0)</f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2"/>
      <c r="K28" s="38">
        <f t="shared" si="52"/>
        <v>0</v>
      </c>
      <c r="L28" s="62">
        <f t="shared" si="60"/>
        <v>0</v>
      </c>
      <c r="M28" s="63">
        <f t="shared" si="70"/>
        <v>0</v>
      </c>
      <c r="N28" s="39">
        <f t="shared" si="53"/>
        <v>0</v>
      </c>
      <c r="O28" s="39">
        <f t="shared" si="61"/>
        <v>0</v>
      </c>
      <c r="P28" s="40">
        <f t="shared" si="37"/>
        <v>0</v>
      </c>
      <c r="Q28" s="41"/>
      <c r="R28" s="39">
        <f t="shared" si="38"/>
        <v>0</v>
      </c>
      <c r="S28" s="62">
        <f t="shared" si="62"/>
        <v>0</v>
      </c>
      <c r="T28" s="63">
        <f t="shared" si="71"/>
        <v>0</v>
      </c>
      <c r="U28" s="39">
        <f t="shared" si="54"/>
        <v>0</v>
      </c>
      <c r="V28" s="42">
        <f t="shared" si="63"/>
        <v>0</v>
      </c>
      <c r="W28" s="40">
        <f t="shared" si="40"/>
        <v>0</v>
      </c>
      <c r="X28" s="41"/>
      <c r="Y28" s="39">
        <f t="shared" si="41"/>
        <v>0</v>
      </c>
      <c r="Z28" s="62">
        <f t="shared" si="64"/>
        <v>0</v>
      </c>
      <c r="AA28" s="63">
        <f t="shared" si="72"/>
        <v>0</v>
      </c>
      <c r="AB28" s="39">
        <f t="shared" si="55"/>
        <v>0</v>
      </c>
      <c r="AC28" s="39">
        <f t="shared" si="65"/>
        <v>0</v>
      </c>
      <c r="AD28" s="40">
        <f t="shared" si="43"/>
        <v>0</v>
      </c>
      <c r="AE28" s="41"/>
      <c r="AF28" s="39">
        <f t="shared" si="44"/>
        <v>0</v>
      </c>
      <c r="AG28" s="62">
        <f t="shared" si="66"/>
        <v>0</v>
      </c>
      <c r="AH28" s="63">
        <f t="shared" si="73"/>
        <v>0</v>
      </c>
      <c r="AI28" s="39">
        <f t="shared" si="56"/>
        <v>0</v>
      </c>
      <c r="AJ28" s="39">
        <f t="shared" si="67"/>
        <v>0</v>
      </c>
      <c r="AK28" s="40">
        <f t="shared" si="46"/>
        <v>0</v>
      </c>
      <c r="AL28" s="41"/>
      <c r="AM28" s="39">
        <f t="shared" si="47"/>
        <v>0</v>
      </c>
      <c r="AN28" s="62">
        <f t="shared" si="68"/>
        <v>0</v>
      </c>
      <c r="AO28" s="63">
        <f t="shared" si="74"/>
        <v>0</v>
      </c>
      <c r="AP28" s="39">
        <f t="shared" si="57"/>
        <v>0</v>
      </c>
      <c r="AQ28" s="39">
        <f t="shared" si="69"/>
        <v>0</v>
      </c>
      <c r="AR28" s="40">
        <f t="shared" si="49"/>
        <v>0</v>
      </c>
      <c r="AS28" s="41"/>
      <c r="AT28" s="68">
        <f t="shared" si="50"/>
        <v>0</v>
      </c>
      <c r="AU28" s="43">
        <f t="shared" si="51"/>
        <v>0</v>
      </c>
      <c r="AW28" s="33">
        <f t="shared" si="75"/>
        <v>0</v>
      </c>
    </row>
    <row r="29" spans="1:49" s="4" customFormat="1" x14ac:dyDescent="0.2">
      <c r="A29" s="61" t="s">
        <v>58</v>
      </c>
      <c r="B29" s="83">
        <f>Totals!B29</f>
        <v>0</v>
      </c>
      <c r="C29" s="90">
        <v>0</v>
      </c>
      <c r="D29" s="113">
        <f>IFERROR(VLOOKUP(B29,Totals!$B$98:$C$111,2,0),0)</f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2"/>
      <c r="K29" s="38">
        <f t="shared" si="52"/>
        <v>0</v>
      </c>
      <c r="L29" s="62">
        <f t="shared" si="60"/>
        <v>0</v>
      </c>
      <c r="M29" s="63">
        <f t="shared" si="70"/>
        <v>0</v>
      </c>
      <c r="N29" s="39">
        <f t="shared" si="53"/>
        <v>0</v>
      </c>
      <c r="O29" s="39">
        <f t="shared" si="61"/>
        <v>0</v>
      </c>
      <c r="P29" s="40">
        <f t="shared" si="37"/>
        <v>0</v>
      </c>
      <c r="Q29" s="41"/>
      <c r="R29" s="39">
        <f t="shared" si="38"/>
        <v>0</v>
      </c>
      <c r="S29" s="62">
        <f t="shared" si="62"/>
        <v>0</v>
      </c>
      <c r="T29" s="63">
        <f t="shared" si="71"/>
        <v>0</v>
      </c>
      <c r="U29" s="39">
        <f t="shared" si="54"/>
        <v>0</v>
      </c>
      <c r="V29" s="42">
        <f t="shared" si="63"/>
        <v>0</v>
      </c>
      <c r="W29" s="40">
        <f t="shared" si="40"/>
        <v>0</v>
      </c>
      <c r="X29" s="41"/>
      <c r="Y29" s="39">
        <f t="shared" si="41"/>
        <v>0</v>
      </c>
      <c r="Z29" s="62">
        <f t="shared" si="64"/>
        <v>0</v>
      </c>
      <c r="AA29" s="63">
        <f t="shared" si="72"/>
        <v>0</v>
      </c>
      <c r="AB29" s="39">
        <f t="shared" si="55"/>
        <v>0</v>
      </c>
      <c r="AC29" s="39">
        <f t="shared" si="65"/>
        <v>0</v>
      </c>
      <c r="AD29" s="40">
        <f t="shared" si="43"/>
        <v>0</v>
      </c>
      <c r="AE29" s="41"/>
      <c r="AF29" s="39">
        <f t="shared" si="44"/>
        <v>0</v>
      </c>
      <c r="AG29" s="62">
        <f t="shared" si="66"/>
        <v>0</v>
      </c>
      <c r="AH29" s="63">
        <f t="shared" si="73"/>
        <v>0</v>
      </c>
      <c r="AI29" s="39">
        <f t="shared" si="56"/>
        <v>0</v>
      </c>
      <c r="AJ29" s="39">
        <f t="shared" si="67"/>
        <v>0</v>
      </c>
      <c r="AK29" s="40">
        <f t="shared" si="46"/>
        <v>0</v>
      </c>
      <c r="AL29" s="41"/>
      <c r="AM29" s="39">
        <f t="shared" si="47"/>
        <v>0</v>
      </c>
      <c r="AN29" s="62">
        <f t="shared" si="68"/>
        <v>0</v>
      </c>
      <c r="AO29" s="63">
        <f t="shared" si="74"/>
        <v>0</v>
      </c>
      <c r="AP29" s="39">
        <f t="shared" si="57"/>
        <v>0</v>
      </c>
      <c r="AQ29" s="39">
        <f t="shared" si="69"/>
        <v>0</v>
      </c>
      <c r="AR29" s="40">
        <f t="shared" si="49"/>
        <v>0</v>
      </c>
      <c r="AS29" s="41"/>
      <c r="AT29" s="68">
        <f t="shared" si="50"/>
        <v>0</v>
      </c>
      <c r="AU29" s="43">
        <f t="shared" si="51"/>
        <v>0</v>
      </c>
      <c r="AW29" s="33">
        <f>SUM(M33+T33+AA33+AH33+AO33)</f>
        <v>0</v>
      </c>
    </row>
    <row r="30" spans="1:49" s="4" customFormat="1" x14ac:dyDescent="0.2">
      <c r="A30" s="61" t="s">
        <v>58</v>
      </c>
      <c r="B30" s="83">
        <f>Totals!B30</f>
        <v>0</v>
      </c>
      <c r="C30" s="90">
        <v>0</v>
      </c>
      <c r="D30" s="113">
        <f>IFERROR(VLOOKUP(B30,Totals!$B$98:$C$111,2,0),0)</f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2"/>
      <c r="K30" s="38">
        <f t="shared" si="52"/>
        <v>0</v>
      </c>
      <c r="L30" s="62">
        <f t="shared" si="60"/>
        <v>0</v>
      </c>
      <c r="M30" s="63">
        <f t="shared" si="70"/>
        <v>0</v>
      </c>
      <c r="N30" s="39">
        <f t="shared" si="53"/>
        <v>0</v>
      </c>
      <c r="O30" s="39">
        <f t="shared" si="61"/>
        <v>0</v>
      </c>
      <c r="P30" s="40">
        <f t="shared" si="37"/>
        <v>0</v>
      </c>
      <c r="Q30" s="41"/>
      <c r="R30" s="39">
        <f t="shared" si="38"/>
        <v>0</v>
      </c>
      <c r="S30" s="62">
        <f t="shared" si="62"/>
        <v>0</v>
      </c>
      <c r="T30" s="63">
        <f t="shared" si="71"/>
        <v>0</v>
      </c>
      <c r="U30" s="39">
        <f t="shared" si="54"/>
        <v>0</v>
      </c>
      <c r="V30" s="42">
        <f t="shared" si="63"/>
        <v>0</v>
      </c>
      <c r="W30" s="40">
        <f t="shared" si="40"/>
        <v>0</v>
      </c>
      <c r="X30" s="41"/>
      <c r="Y30" s="39">
        <f t="shared" si="41"/>
        <v>0</v>
      </c>
      <c r="Z30" s="62">
        <f t="shared" si="64"/>
        <v>0</v>
      </c>
      <c r="AA30" s="63">
        <f t="shared" si="72"/>
        <v>0</v>
      </c>
      <c r="AB30" s="39">
        <f t="shared" si="55"/>
        <v>0</v>
      </c>
      <c r="AC30" s="39">
        <f t="shared" si="65"/>
        <v>0</v>
      </c>
      <c r="AD30" s="40">
        <f t="shared" si="43"/>
        <v>0</v>
      </c>
      <c r="AE30" s="41"/>
      <c r="AF30" s="39">
        <f t="shared" si="44"/>
        <v>0</v>
      </c>
      <c r="AG30" s="62">
        <f t="shared" si="66"/>
        <v>0</v>
      </c>
      <c r="AH30" s="63">
        <f t="shared" si="73"/>
        <v>0</v>
      </c>
      <c r="AI30" s="39">
        <f t="shared" si="56"/>
        <v>0</v>
      </c>
      <c r="AJ30" s="39">
        <f t="shared" si="67"/>
        <v>0</v>
      </c>
      <c r="AK30" s="40">
        <f t="shared" si="46"/>
        <v>0</v>
      </c>
      <c r="AL30" s="41"/>
      <c r="AM30" s="39">
        <f t="shared" si="47"/>
        <v>0</v>
      </c>
      <c r="AN30" s="62">
        <f t="shared" si="68"/>
        <v>0</v>
      </c>
      <c r="AO30" s="63">
        <f t="shared" si="74"/>
        <v>0</v>
      </c>
      <c r="AP30" s="39">
        <f t="shared" si="57"/>
        <v>0</v>
      </c>
      <c r="AQ30" s="39">
        <f t="shared" si="69"/>
        <v>0</v>
      </c>
      <c r="AR30" s="40">
        <f t="shared" si="49"/>
        <v>0</v>
      </c>
      <c r="AS30" s="41"/>
      <c r="AT30" s="68">
        <f t="shared" si="50"/>
        <v>0</v>
      </c>
      <c r="AU30" s="43">
        <f t="shared" si="51"/>
        <v>0</v>
      </c>
      <c r="AW30" s="33">
        <f>SUM(M34+T34+AA34+AH34+AO34)</f>
        <v>0</v>
      </c>
    </row>
    <row r="31" spans="1:49" s="4" customFormat="1" x14ac:dyDescent="0.2">
      <c r="A31" s="61" t="s">
        <v>58</v>
      </c>
      <c r="B31" s="83">
        <f>Totals!B31</f>
        <v>0</v>
      </c>
      <c r="C31" s="90">
        <v>0</v>
      </c>
      <c r="D31" s="113">
        <f>IFERROR(VLOOKUP(B31,Totals!$B$98:$C$111,2,0),0)</f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2"/>
      <c r="K31" s="38">
        <f t="shared" si="52"/>
        <v>0</v>
      </c>
      <c r="L31" s="62">
        <f t="shared" si="60"/>
        <v>0</v>
      </c>
      <c r="M31" s="63">
        <f t="shared" si="70"/>
        <v>0</v>
      </c>
      <c r="N31" s="39">
        <f t="shared" si="53"/>
        <v>0</v>
      </c>
      <c r="O31" s="39">
        <f t="shared" si="61"/>
        <v>0</v>
      </c>
      <c r="P31" s="40">
        <f t="shared" si="37"/>
        <v>0</v>
      </c>
      <c r="Q31" s="41"/>
      <c r="R31" s="39">
        <f t="shared" si="38"/>
        <v>0</v>
      </c>
      <c r="S31" s="62">
        <f t="shared" si="62"/>
        <v>0</v>
      </c>
      <c r="T31" s="63">
        <f t="shared" si="71"/>
        <v>0</v>
      </c>
      <c r="U31" s="39">
        <f t="shared" si="54"/>
        <v>0</v>
      </c>
      <c r="V31" s="42">
        <f t="shared" si="63"/>
        <v>0</v>
      </c>
      <c r="W31" s="40">
        <f t="shared" si="40"/>
        <v>0</v>
      </c>
      <c r="X31" s="41"/>
      <c r="Y31" s="39">
        <f t="shared" si="41"/>
        <v>0</v>
      </c>
      <c r="Z31" s="62">
        <f t="shared" si="64"/>
        <v>0</v>
      </c>
      <c r="AA31" s="63">
        <f t="shared" si="72"/>
        <v>0</v>
      </c>
      <c r="AB31" s="39">
        <f t="shared" si="55"/>
        <v>0</v>
      </c>
      <c r="AC31" s="39">
        <f t="shared" si="65"/>
        <v>0</v>
      </c>
      <c r="AD31" s="40">
        <f t="shared" si="43"/>
        <v>0</v>
      </c>
      <c r="AE31" s="41"/>
      <c r="AF31" s="39">
        <f t="shared" si="44"/>
        <v>0</v>
      </c>
      <c r="AG31" s="62">
        <f t="shared" si="66"/>
        <v>0</v>
      </c>
      <c r="AH31" s="63">
        <f t="shared" si="73"/>
        <v>0</v>
      </c>
      <c r="AI31" s="39">
        <f t="shared" si="56"/>
        <v>0</v>
      </c>
      <c r="AJ31" s="39">
        <f t="shared" si="67"/>
        <v>0</v>
      </c>
      <c r="AK31" s="40">
        <f t="shared" si="46"/>
        <v>0</v>
      </c>
      <c r="AL31" s="41"/>
      <c r="AM31" s="39">
        <f t="shared" si="47"/>
        <v>0</v>
      </c>
      <c r="AN31" s="62">
        <f t="shared" si="68"/>
        <v>0</v>
      </c>
      <c r="AO31" s="63">
        <f t="shared" si="74"/>
        <v>0</v>
      </c>
      <c r="AP31" s="39">
        <f t="shared" si="57"/>
        <v>0</v>
      </c>
      <c r="AQ31" s="39">
        <f t="shared" si="69"/>
        <v>0</v>
      </c>
      <c r="AR31" s="40">
        <f t="shared" si="49"/>
        <v>0</v>
      </c>
      <c r="AS31" s="41"/>
      <c r="AT31" s="68">
        <f t="shared" si="50"/>
        <v>0</v>
      </c>
      <c r="AU31" s="43">
        <f t="shared" si="51"/>
        <v>0</v>
      </c>
      <c r="AW31" s="33"/>
    </row>
    <row r="32" spans="1:49" s="4" customFormat="1" x14ac:dyDescent="0.2">
      <c r="A32" s="61" t="s">
        <v>58</v>
      </c>
      <c r="B32" s="83">
        <f>Totals!B32</f>
        <v>0</v>
      </c>
      <c r="C32" s="90">
        <v>0</v>
      </c>
      <c r="D32" s="113">
        <f>IFERROR(VLOOKUP(B32,Totals!$B$98:$C$111,2,0),0)</f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2"/>
      <c r="K32" s="38">
        <f t="shared" si="52"/>
        <v>0</v>
      </c>
      <c r="L32" s="62">
        <f t="shared" si="60"/>
        <v>0</v>
      </c>
      <c r="M32" s="63">
        <f t="shared" si="70"/>
        <v>0</v>
      </c>
      <c r="N32" s="39">
        <f t="shared" si="53"/>
        <v>0</v>
      </c>
      <c r="O32" s="39">
        <f t="shared" si="61"/>
        <v>0</v>
      </c>
      <c r="P32" s="40">
        <f t="shared" si="37"/>
        <v>0</v>
      </c>
      <c r="Q32" s="41"/>
      <c r="R32" s="39">
        <f t="shared" si="38"/>
        <v>0</v>
      </c>
      <c r="S32" s="62">
        <f t="shared" si="62"/>
        <v>0</v>
      </c>
      <c r="T32" s="63">
        <f t="shared" si="71"/>
        <v>0</v>
      </c>
      <c r="U32" s="39">
        <f t="shared" si="54"/>
        <v>0</v>
      </c>
      <c r="V32" s="42">
        <f t="shared" si="63"/>
        <v>0</v>
      </c>
      <c r="W32" s="40">
        <f t="shared" si="40"/>
        <v>0</v>
      </c>
      <c r="X32" s="41"/>
      <c r="Y32" s="39">
        <f t="shared" si="41"/>
        <v>0</v>
      </c>
      <c r="Z32" s="62">
        <f t="shared" si="64"/>
        <v>0</v>
      </c>
      <c r="AA32" s="63">
        <f t="shared" si="72"/>
        <v>0</v>
      </c>
      <c r="AB32" s="39">
        <f t="shared" si="55"/>
        <v>0</v>
      </c>
      <c r="AC32" s="39">
        <f t="shared" si="65"/>
        <v>0</v>
      </c>
      <c r="AD32" s="40">
        <f t="shared" si="43"/>
        <v>0</v>
      </c>
      <c r="AE32" s="41"/>
      <c r="AF32" s="39">
        <f t="shared" si="44"/>
        <v>0</v>
      </c>
      <c r="AG32" s="62">
        <f t="shared" si="66"/>
        <v>0</v>
      </c>
      <c r="AH32" s="63">
        <f t="shared" si="73"/>
        <v>0</v>
      </c>
      <c r="AI32" s="39">
        <f t="shared" si="56"/>
        <v>0</v>
      </c>
      <c r="AJ32" s="39">
        <f t="shared" si="67"/>
        <v>0</v>
      </c>
      <c r="AK32" s="40">
        <f t="shared" si="46"/>
        <v>0</v>
      </c>
      <c r="AL32" s="41"/>
      <c r="AM32" s="39">
        <f t="shared" si="47"/>
        <v>0</v>
      </c>
      <c r="AN32" s="62">
        <f t="shared" si="68"/>
        <v>0</v>
      </c>
      <c r="AO32" s="63">
        <f t="shared" si="74"/>
        <v>0</v>
      </c>
      <c r="AP32" s="39">
        <f t="shared" si="57"/>
        <v>0</v>
      </c>
      <c r="AQ32" s="39">
        <f t="shared" si="69"/>
        <v>0</v>
      </c>
      <c r="AR32" s="40">
        <f t="shared" si="49"/>
        <v>0</v>
      </c>
      <c r="AS32" s="41"/>
      <c r="AT32" s="68">
        <f t="shared" si="50"/>
        <v>0</v>
      </c>
      <c r="AU32" s="43">
        <f t="shared" si="51"/>
        <v>0</v>
      </c>
      <c r="AW32" s="33"/>
    </row>
    <row r="33" spans="1:50" s="4" customFormat="1" x14ac:dyDescent="0.2">
      <c r="A33" s="4" t="s">
        <v>12</v>
      </c>
      <c r="B33" s="118"/>
      <c r="C33" s="90">
        <v>0</v>
      </c>
      <c r="D33" s="113">
        <f>Totals!D33</f>
        <v>31200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2"/>
      <c r="K33" s="38">
        <f t="shared" si="52"/>
        <v>31200</v>
      </c>
      <c r="L33" s="62">
        <f>K33/12/173.33333333</f>
        <v>15.000000000288463</v>
      </c>
      <c r="M33" s="63">
        <f>E33*173.333333*$C$33</f>
        <v>0</v>
      </c>
      <c r="N33" s="39">
        <f t="shared" si="53"/>
        <v>0</v>
      </c>
      <c r="O33" s="39">
        <f>ROUND(N33*$C$40,0)</f>
        <v>0</v>
      </c>
      <c r="P33" s="40">
        <f t="shared" si="37"/>
        <v>0</v>
      </c>
      <c r="Q33" s="41"/>
      <c r="R33" s="39">
        <f t="shared" si="38"/>
        <v>32448</v>
      </c>
      <c r="S33" s="62">
        <f>R33/12/173.33333333</f>
        <v>15.600000000300001</v>
      </c>
      <c r="T33" s="63">
        <f>F33*173.333333*$C$33</f>
        <v>0</v>
      </c>
      <c r="U33" s="39">
        <f t="shared" si="54"/>
        <v>0</v>
      </c>
      <c r="V33" s="42">
        <f>ROUND(U33*$C$40,0)</f>
        <v>0</v>
      </c>
      <c r="W33" s="40">
        <f t="shared" si="40"/>
        <v>0</v>
      </c>
      <c r="X33" s="41"/>
      <c r="Y33" s="39">
        <f t="shared" si="41"/>
        <v>33746</v>
      </c>
      <c r="Z33" s="62">
        <f>Y33/12/173.33333333</f>
        <v>16.224038461850462</v>
      </c>
      <c r="AA33" s="63">
        <f>G33*173.333333*$C$33</f>
        <v>0</v>
      </c>
      <c r="AB33" s="39">
        <f t="shared" si="55"/>
        <v>0</v>
      </c>
      <c r="AC33" s="39">
        <f>ROUND(AB33*$C$40,0)</f>
        <v>0</v>
      </c>
      <c r="AD33" s="40">
        <f t="shared" si="43"/>
        <v>0</v>
      </c>
      <c r="AE33" s="41"/>
      <c r="AF33" s="39">
        <f t="shared" si="44"/>
        <v>35096</v>
      </c>
      <c r="AG33" s="62">
        <f>AF33/12/173.33333333</f>
        <v>16.873076923401406</v>
      </c>
      <c r="AH33" s="63">
        <f>H33*173.333333*$C$33</f>
        <v>0</v>
      </c>
      <c r="AI33" s="39">
        <f t="shared" si="56"/>
        <v>0</v>
      </c>
      <c r="AJ33" s="39">
        <f>ROUND(AI33*$C$40,0)</f>
        <v>0</v>
      </c>
      <c r="AK33" s="40">
        <f t="shared" si="46"/>
        <v>0</v>
      </c>
      <c r="AL33" s="41"/>
      <c r="AM33" s="39">
        <f t="shared" si="47"/>
        <v>36500</v>
      </c>
      <c r="AN33" s="62">
        <f>AM33/12/173.33333333</f>
        <v>17.548076923414385</v>
      </c>
      <c r="AO33" s="63">
        <f>I33*173.333333*$C$33</f>
        <v>0</v>
      </c>
      <c r="AP33" s="39">
        <f t="shared" si="57"/>
        <v>0</v>
      </c>
      <c r="AQ33" s="39">
        <f>ROUND(AP33*$C$40,0)</f>
        <v>0</v>
      </c>
      <c r="AR33" s="40">
        <f t="shared" si="49"/>
        <v>0</v>
      </c>
      <c r="AS33" s="41"/>
      <c r="AT33" s="68">
        <f t="shared" si="50"/>
        <v>0</v>
      </c>
      <c r="AU33" s="43">
        <f t="shared" si="51"/>
        <v>0</v>
      </c>
      <c r="AW33" s="33">
        <f>SUM(M34+T34+AA34+AH34+AO34)</f>
        <v>0</v>
      </c>
    </row>
    <row r="34" spans="1:50" s="4" customFormat="1" x14ac:dyDescent="0.2">
      <c r="A34" s="4" t="s">
        <v>13</v>
      </c>
      <c r="B34" s="83">
        <f>Totals!B34</f>
        <v>0</v>
      </c>
      <c r="C34" s="90">
        <v>0</v>
      </c>
      <c r="D34" s="91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2"/>
      <c r="K34" s="38">
        <f t="shared" si="52"/>
        <v>0</v>
      </c>
      <c r="L34" s="62">
        <f t="shared" ref="L34:L35" si="76">K34/12/173.33333333</f>
        <v>0</v>
      </c>
      <c r="M34" s="63">
        <f>E34*173.333333*$C$34</f>
        <v>0</v>
      </c>
      <c r="N34" s="39">
        <f t="shared" si="53"/>
        <v>0</v>
      </c>
      <c r="O34" s="39">
        <f>ROUND(N34*$C$41,0)</f>
        <v>0</v>
      </c>
      <c r="P34" s="40">
        <f t="shared" si="37"/>
        <v>0</v>
      </c>
      <c r="Q34" s="41"/>
      <c r="R34" s="39">
        <f t="shared" si="38"/>
        <v>0</v>
      </c>
      <c r="S34" s="62">
        <f t="shared" ref="S34:S35" si="77">R34/12/173.33333333</f>
        <v>0</v>
      </c>
      <c r="T34" s="63">
        <f>F34*173.333333*$C$34</f>
        <v>0</v>
      </c>
      <c r="U34" s="39">
        <f t="shared" si="54"/>
        <v>0</v>
      </c>
      <c r="V34" s="42">
        <f>ROUND(U34*$C$41,0)</f>
        <v>0</v>
      </c>
      <c r="W34" s="40">
        <f t="shared" si="40"/>
        <v>0</v>
      </c>
      <c r="X34" s="41"/>
      <c r="Y34" s="39">
        <f t="shared" si="41"/>
        <v>0</v>
      </c>
      <c r="Z34" s="62">
        <f t="shared" ref="Z34:Z35" si="78">Y34/12/173.33333333</f>
        <v>0</v>
      </c>
      <c r="AA34" s="63">
        <f>G34*173.333333*$C$34</f>
        <v>0</v>
      </c>
      <c r="AB34" s="39">
        <f t="shared" si="55"/>
        <v>0</v>
      </c>
      <c r="AC34" s="39">
        <f>ROUND(AB34*$C$41,0)</f>
        <v>0</v>
      </c>
      <c r="AD34" s="40">
        <f t="shared" si="43"/>
        <v>0</v>
      </c>
      <c r="AE34" s="41"/>
      <c r="AF34" s="39">
        <f t="shared" si="44"/>
        <v>0</v>
      </c>
      <c r="AG34" s="62">
        <f t="shared" ref="AG34:AG35" si="79">AF34/12/173.33333333</f>
        <v>0</v>
      </c>
      <c r="AH34" s="63">
        <f>H34*173.333333*$C$34</f>
        <v>0</v>
      </c>
      <c r="AI34" s="39">
        <f t="shared" si="56"/>
        <v>0</v>
      </c>
      <c r="AJ34" s="39">
        <f>ROUND(AI34*$C$41,0)</f>
        <v>0</v>
      </c>
      <c r="AK34" s="40">
        <f t="shared" si="46"/>
        <v>0</v>
      </c>
      <c r="AL34" s="41"/>
      <c r="AM34" s="39">
        <f t="shared" si="47"/>
        <v>0</v>
      </c>
      <c r="AN34" s="62">
        <f t="shared" ref="AN34:AN35" si="80">AM34/12/173.33333333</f>
        <v>0</v>
      </c>
      <c r="AO34" s="63">
        <f>I34*173.333333*$C$34</f>
        <v>0</v>
      </c>
      <c r="AP34" s="39">
        <f t="shared" si="57"/>
        <v>0</v>
      </c>
      <c r="AQ34" s="39">
        <f>ROUND(AP34*$C$41,0)</f>
        <v>0</v>
      </c>
      <c r="AR34" s="40">
        <f t="shared" si="49"/>
        <v>0</v>
      </c>
      <c r="AS34" s="41"/>
      <c r="AT34" s="68">
        <f t="shared" si="50"/>
        <v>0</v>
      </c>
      <c r="AU34" s="43">
        <f t="shared" si="51"/>
        <v>0</v>
      </c>
      <c r="AW34" s="33">
        <f t="shared" si="58"/>
        <v>0</v>
      </c>
    </row>
    <row r="35" spans="1:50" s="4" customFormat="1" x14ac:dyDescent="0.2">
      <c r="A35" s="4" t="s">
        <v>14</v>
      </c>
      <c r="B35" s="83">
        <f>Totals!B35</f>
        <v>0</v>
      </c>
      <c r="C35" s="90">
        <v>0</v>
      </c>
      <c r="D35" s="91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2"/>
      <c r="K35" s="38">
        <f t="shared" si="52"/>
        <v>0</v>
      </c>
      <c r="L35" s="62">
        <f t="shared" si="76"/>
        <v>0</v>
      </c>
      <c r="M35" s="63">
        <f>E35*173.333333*$C$35</f>
        <v>0</v>
      </c>
      <c r="N35" s="39">
        <f t="shared" si="53"/>
        <v>0</v>
      </c>
      <c r="O35" s="39">
        <f>ROUND(N35*$C$42,0)</f>
        <v>0</v>
      </c>
      <c r="P35" s="40">
        <f t="shared" si="37"/>
        <v>0</v>
      </c>
      <c r="Q35" s="41"/>
      <c r="R35" s="39">
        <f t="shared" si="38"/>
        <v>0</v>
      </c>
      <c r="S35" s="62">
        <f t="shared" si="77"/>
        <v>0</v>
      </c>
      <c r="T35" s="63">
        <f>F35*173.333333*$C$35</f>
        <v>0</v>
      </c>
      <c r="U35" s="39">
        <f t="shared" si="54"/>
        <v>0</v>
      </c>
      <c r="V35" s="42">
        <f>ROUND(U35*$C$42,0)</f>
        <v>0</v>
      </c>
      <c r="W35" s="40">
        <f t="shared" si="40"/>
        <v>0</v>
      </c>
      <c r="X35" s="41"/>
      <c r="Y35" s="39">
        <f t="shared" si="41"/>
        <v>0</v>
      </c>
      <c r="Z35" s="62">
        <f t="shared" si="78"/>
        <v>0</v>
      </c>
      <c r="AA35" s="63">
        <f>G35*173.333333*$C$35</f>
        <v>0</v>
      </c>
      <c r="AB35" s="39">
        <f t="shared" si="55"/>
        <v>0</v>
      </c>
      <c r="AC35" s="39">
        <f>ROUND(AB35*$C$42,0)</f>
        <v>0</v>
      </c>
      <c r="AD35" s="40">
        <f t="shared" si="43"/>
        <v>0</v>
      </c>
      <c r="AE35" s="41"/>
      <c r="AF35" s="39">
        <f t="shared" si="44"/>
        <v>0</v>
      </c>
      <c r="AG35" s="62">
        <f t="shared" si="79"/>
        <v>0</v>
      </c>
      <c r="AH35" s="63">
        <f>H35*173.333333*$C$35</f>
        <v>0</v>
      </c>
      <c r="AI35" s="39">
        <f t="shared" si="56"/>
        <v>0</v>
      </c>
      <c r="AJ35" s="39">
        <f>ROUND(AI35*$C$42,0)</f>
        <v>0</v>
      </c>
      <c r="AK35" s="40">
        <f t="shared" si="46"/>
        <v>0</v>
      </c>
      <c r="AL35" s="41"/>
      <c r="AM35" s="39">
        <f t="shared" si="47"/>
        <v>0</v>
      </c>
      <c r="AN35" s="62">
        <f t="shared" si="80"/>
        <v>0</v>
      </c>
      <c r="AO35" s="63">
        <f>I35*173.333333*$C$35</f>
        <v>0</v>
      </c>
      <c r="AP35" s="39">
        <f t="shared" si="57"/>
        <v>0</v>
      </c>
      <c r="AQ35" s="39">
        <f>ROUND(AP35*$C$42,0)</f>
        <v>0</v>
      </c>
      <c r="AR35" s="40">
        <f t="shared" si="49"/>
        <v>0</v>
      </c>
      <c r="AS35" s="41"/>
      <c r="AT35" s="68">
        <f t="shared" si="50"/>
        <v>0</v>
      </c>
      <c r="AU35" s="43">
        <f t="shared" si="51"/>
        <v>0</v>
      </c>
      <c r="AW35" s="33">
        <f t="shared" si="58"/>
        <v>0</v>
      </c>
    </row>
    <row r="36" spans="1:50" s="4" customFormat="1" x14ac:dyDescent="0.2">
      <c r="D36" s="80" t="s">
        <v>69</v>
      </c>
      <c r="E36" s="78">
        <f>SUM(E16:E35)</f>
        <v>0</v>
      </c>
      <c r="F36" s="78">
        <f>SUM(F16:F35)</f>
        <v>0</v>
      </c>
      <c r="G36" s="78">
        <f>SUM(G16:G35)</f>
        <v>0</v>
      </c>
      <c r="H36" s="78">
        <f>SUM(H16:H35)</f>
        <v>0</v>
      </c>
      <c r="I36" s="78">
        <f>SUM(I16:I35)</f>
        <v>0</v>
      </c>
      <c r="J36" s="2"/>
      <c r="K36" s="9"/>
      <c r="L36" s="17"/>
      <c r="M36" s="17"/>
      <c r="N36" s="44">
        <f>SUM(N16:N35)</f>
        <v>0</v>
      </c>
      <c r="O36" s="44">
        <f>SUM(O16:O35)</f>
        <v>0</v>
      </c>
      <c r="P36" s="45">
        <f>SUM(P16:P35)</f>
        <v>0</v>
      </c>
      <c r="Q36" s="41"/>
      <c r="R36" s="39"/>
      <c r="S36" s="39"/>
      <c r="T36" s="39"/>
      <c r="U36" s="44">
        <f>SUM(U16:U35)</f>
        <v>0</v>
      </c>
      <c r="V36" s="44">
        <f>SUM(V16:V35)</f>
        <v>0</v>
      </c>
      <c r="W36" s="45">
        <f>SUM(W16:W35)</f>
        <v>0</v>
      </c>
      <c r="X36" s="41"/>
      <c r="Y36" s="39"/>
      <c r="Z36" s="39"/>
      <c r="AA36" s="39"/>
      <c r="AB36" s="44">
        <f>SUM(AB16:AB35)</f>
        <v>0</v>
      </c>
      <c r="AC36" s="44">
        <f>SUM(AC16:AC35)</f>
        <v>0</v>
      </c>
      <c r="AD36" s="45">
        <f>SUM(AD16:AD35)</f>
        <v>0</v>
      </c>
      <c r="AE36" s="41"/>
      <c r="AF36" s="46"/>
      <c r="AG36" s="46"/>
      <c r="AH36" s="46"/>
      <c r="AI36" s="44">
        <f>SUM(AI16:AI35)</f>
        <v>0</v>
      </c>
      <c r="AJ36" s="44">
        <f>SUM(AJ16:AJ35)</f>
        <v>0</v>
      </c>
      <c r="AK36" s="45">
        <f>SUM(AK16:AK35)</f>
        <v>0</v>
      </c>
      <c r="AL36" s="41"/>
      <c r="AM36" s="46"/>
      <c r="AN36" s="46"/>
      <c r="AO36" s="46"/>
      <c r="AP36" s="44">
        <f>SUM(AP16:AP35)</f>
        <v>0</v>
      </c>
      <c r="AQ36" s="44">
        <f>SUM(AQ16:AQ35)</f>
        <v>0</v>
      </c>
      <c r="AR36" s="45">
        <f>SUM(AR16:AR35)</f>
        <v>0</v>
      </c>
      <c r="AS36" s="41"/>
      <c r="AT36" s="70">
        <f t="shared" si="50"/>
        <v>0</v>
      </c>
      <c r="AU36" s="43">
        <f t="shared" si="51"/>
        <v>0</v>
      </c>
    </row>
    <row r="37" spans="1:50" s="4" customFormat="1" x14ac:dyDescent="0.2">
      <c r="D37" s="80" t="s">
        <v>70</v>
      </c>
      <c r="J37" s="2"/>
      <c r="K37" s="9"/>
      <c r="L37" s="17"/>
      <c r="M37" s="17"/>
      <c r="N37" s="47">
        <f>N13+N36</f>
        <v>0</v>
      </c>
      <c r="O37" s="47">
        <f>O13+O36</f>
        <v>0</v>
      </c>
      <c r="P37" s="48">
        <f>P13+P36</f>
        <v>0</v>
      </c>
      <c r="Q37" s="41"/>
      <c r="R37" s="46"/>
      <c r="S37" s="46"/>
      <c r="T37" s="46"/>
      <c r="U37" s="47">
        <f>U13+U36</f>
        <v>0</v>
      </c>
      <c r="V37" s="47">
        <f>V13+V36</f>
        <v>0</v>
      </c>
      <c r="W37" s="48">
        <f>W13+W36</f>
        <v>0</v>
      </c>
      <c r="X37" s="41"/>
      <c r="Y37" s="46"/>
      <c r="Z37" s="46"/>
      <c r="AA37" s="46"/>
      <c r="AB37" s="47">
        <f>AB13+AB36</f>
        <v>0</v>
      </c>
      <c r="AC37" s="47">
        <f>AC13+AC36</f>
        <v>0</v>
      </c>
      <c r="AD37" s="48">
        <f>AD13+AD36</f>
        <v>0</v>
      </c>
      <c r="AE37" s="41"/>
      <c r="AF37" s="46"/>
      <c r="AG37" s="46"/>
      <c r="AH37" s="46"/>
      <c r="AI37" s="47">
        <f>AI13+AI36</f>
        <v>0</v>
      </c>
      <c r="AJ37" s="47">
        <f>AJ13+AJ36</f>
        <v>0</v>
      </c>
      <c r="AK37" s="48">
        <f>AK13+AK36</f>
        <v>0</v>
      </c>
      <c r="AL37" s="41"/>
      <c r="AM37" s="46"/>
      <c r="AN37" s="46"/>
      <c r="AO37" s="46"/>
      <c r="AP37" s="47">
        <f>AP13+AP36</f>
        <v>0</v>
      </c>
      <c r="AQ37" s="47">
        <f>AQ13+AQ36</f>
        <v>0</v>
      </c>
      <c r="AR37" s="48">
        <f>AR13+AR36</f>
        <v>0</v>
      </c>
      <c r="AS37" s="41"/>
      <c r="AT37" s="71">
        <f t="shared" si="50"/>
        <v>0</v>
      </c>
      <c r="AU37" s="43">
        <f>P37+W37+AD37+AK37+AR37</f>
        <v>0</v>
      </c>
    </row>
    <row r="38" spans="1:50" s="4" customFormat="1" x14ac:dyDescent="0.2">
      <c r="J38" s="2"/>
      <c r="K38" s="9"/>
      <c r="L38" s="17"/>
      <c r="M38" s="17"/>
      <c r="N38" s="49"/>
      <c r="O38" s="49"/>
      <c r="P38" s="43"/>
      <c r="Q38" s="41"/>
      <c r="R38" s="46"/>
      <c r="S38" s="46"/>
      <c r="T38" s="46"/>
      <c r="U38" s="49"/>
      <c r="V38" s="49"/>
      <c r="W38" s="43"/>
      <c r="X38" s="41"/>
      <c r="Y38" s="46"/>
      <c r="Z38" s="46"/>
      <c r="AA38" s="46"/>
      <c r="AB38" s="49"/>
      <c r="AC38" s="49"/>
      <c r="AD38" s="43"/>
      <c r="AE38" s="41"/>
      <c r="AF38" s="46"/>
      <c r="AG38" s="46"/>
      <c r="AH38" s="46"/>
      <c r="AI38" s="49"/>
      <c r="AJ38" s="49"/>
      <c r="AK38" s="43"/>
      <c r="AL38" s="41"/>
      <c r="AM38" s="46"/>
      <c r="AN38" s="46"/>
      <c r="AO38" s="46"/>
      <c r="AP38" s="49"/>
      <c r="AQ38" s="49"/>
      <c r="AR38" s="43"/>
      <c r="AS38" s="41"/>
      <c r="AT38" s="68"/>
      <c r="AU38" s="43"/>
    </row>
    <row r="39" spans="1:50" s="4" customFormat="1" x14ac:dyDescent="0.2">
      <c r="A39" s="1" t="s">
        <v>15</v>
      </c>
      <c r="J39" s="2"/>
      <c r="K39" s="9"/>
      <c r="L39" s="17"/>
      <c r="M39" s="17"/>
      <c r="N39" s="46"/>
      <c r="O39" s="46"/>
      <c r="P39" s="43"/>
      <c r="Q39" s="41"/>
      <c r="R39" s="46"/>
      <c r="S39" s="46"/>
      <c r="T39" s="46"/>
      <c r="U39" s="46"/>
      <c r="V39" s="49"/>
      <c r="W39" s="43"/>
      <c r="X39" s="41"/>
      <c r="Y39" s="46"/>
      <c r="Z39" s="46"/>
      <c r="AA39" s="46"/>
      <c r="AB39" s="46"/>
      <c r="AC39" s="46"/>
      <c r="AD39" s="43"/>
      <c r="AE39" s="41"/>
      <c r="AF39" s="46"/>
      <c r="AG39" s="46"/>
      <c r="AH39" s="46"/>
      <c r="AI39" s="46"/>
      <c r="AJ39" s="46"/>
      <c r="AK39" s="43"/>
      <c r="AL39" s="41"/>
      <c r="AM39" s="46"/>
      <c r="AN39" s="46"/>
      <c r="AO39" s="46"/>
      <c r="AP39" s="46"/>
      <c r="AQ39" s="46"/>
      <c r="AR39" s="43"/>
      <c r="AS39" s="41"/>
      <c r="AT39"/>
      <c r="AU39" s="43"/>
    </row>
    <row r="40" spans="1:50" s="4" customFormat="1" x14ac:dyDescent="0.2">
      <c r="A40" s="114">
        <f>Totals!A40</f>
        <v>0.36599999999999999</v>
      </c>
      <c r="B40" s="14" t="str">
        <f>Totals!B40</f>
        <v>Faculty &amp; Academic Staff</v>
      </c>
      <c r="C40" s="114">
        <f>Totals!C40</f>
        <v>1.7999999999999999E-2</v>
      </c>
      <c r="D40" s="14" t="str">
        <f>Totals!D40</f>
        <v>Student Hourlies</v>
      </c>
      <c r="J40" s="2"/>
      <c r="K40" s="50"/>
      <c r="L40" s="50"/>
      <c r="M40" s="65">
        <f>SUM(M7:M35)</f>
        <v>0</v>
      </c>
    </row>
    <row r="41" spans="1:50" s="4" customFormat="1" x14ac:dyDescent="0.2">
      <c r="A41" s="114">
        <f>Totals!A41</f>
        <v>0.22</v>
      </c>
      <c r="B41" s="14" t="str">
        <f>Totals!B41</f>
        <v>Post Docs (Research Associates)</v>
      </c>
      <c r="C41" s="114">
        <f>Totals!C41</f>
        <v>0.36599999999999999</v>
      </c>
      <c r="D41" s="14" t="str">
        <f>Totals!D41</f>
        <v>University Staff</v>
      </c>
      <c r="J41" s="2"/>
      <c r="K41" s="50"/>
      <c r="L41" s="50"/>
      <c r="M41" s="50"/>
      <c r="N41" s="46"/>
      <c r="O41" s="50"/>
      <c r="P41" s="51"/>
      <c r="Q41" s="41"/>
      <c r="R41" s="50"/>
      <c r="S41" s="50"/>
      <c r="T41" s="50"/>
      <c r="U41" s="46"/>
      <c r="V41" s="52"/>
      <c r="W41" s="51"/>
      <c r="X41" s="41"/>
      <c r="Y41" s="50"/>
      <c r="Z41" s="50"/>
      <c r="AA41" s="50"/>
      <c r="AB41" s="46"/>
      <c r="AC41" s="50"/>
      <c r="AD41" s="51"/>
      <c r="AE41" s="41"/>
      <c r="AF41" s="53"/>
      <c r="AG41" s="53"/>
      <c r="AH41" s="53"/>
      <c r="AI41" s="46"/>
      <c r="AJ41" s="50"/>
      <c r="AK41" s="51"/>
      <c r="AL41" s="41"/>
      <c r="AM41" s="53"/>
      <c r="AN41" s="53"/>
      <c r="AO41" s="53"/>
      <c r="AP41" s="46"/>
      <c r="AQ41" s="50"/>
      <c r="AR41" s="51"/>
      <c r="AS41" s="41"/>
      <c r="AT41"/>
      <c r="AU41" s="43"/>
    </row>
    <row r="42" spans="1:50" s="4" customFormat="1" x14ac:dyDescent="0.2">
      <c r="A42" s="114">
        <f>Totals!A42</f>
        <v>0.217</v>
      </c>
      <c r="B42" s="14" t="str">
        <f>Totals!B42</f>
        <v>Graduate Students (Research Assistants)</v>
      </c>
      <c r="C42" s="114">
        <f>Totals!C42</f>
        <v>0.1</v>
      </c>
      <c r="D42" s="14" t="str">
        <f>Totals!D42</f>
        <v>LTE</v>
      </c>
      <c r="J42" s="2"/>
      <c r="K42" s="50"/>
      <c r="L42" s="50"/>
      <c r="M42" s="50"/>
      <c r="N42" s="46"/>
      <c r="O42" s="50"/>
      <c r="P42" s="51"/>
      <c r="Q42" s="41"/>
      <c r="R42" s="50"/>
      <c r="S42" s="50"/>
      <c r="T42" s="50"/>
      <c r="U42" s="46"/>
      <c r="V42" s="52"/>
      <c r="W42" s="51"/>
      <c r="X42" s="41"/>
      <c r="Y42" s="50"/>
      <c r="Z42" s="50"/>
      <c r="AA42" s="50"/>
      <c r="AB42" s="46"/>
      <c r="AC42" s="50"/>
      <c r="AD42" s="51"/>
      <c r="AE42" s="41"/>
      <c r="AF42" s="53"/>
      <c r="AG42" s="53"/>
      <c r="AH42" s="53"/>
      <c r="AI42" s="46"/>
      <c r="AJ42" s="50"/>
      <c r="AK42" s="51"/>
      <c r="AL42" s="41"/>
      <c r="AM42" s="53"/>
      <c r="AN42" s="53"/>
      <c r="AO42" s="53"/>
      <c r="AP42" s="46"/>
      <c r="AQ42" s="50"/>
      <c r="AR42" s="51"/>
      <c r="AS42" s="41"/>
      <c r="AT42"/>
      <c r="AU42" s="43"/>
    </row>
    <row r="43" spans="1:50" s="4" customFormat="1" x14ac:dyDescent="0.2">
      <c r="D43" s="80" t="s">
        <v>68</v>
      </c>
      <c r="J43" s="2"/>
      <c r="K43" s="50"/>
      <c r="L43" s="50"/>
      <c r="M43" s="50"/>
      <c r="N43" s="46">
        <f>O37</f>
        <v>0</v>
      </c>
      <c r="O43" s="50"/>
      <c r="P43" s="51"/>
      <c r="Q43" s="41"/>
      <c r="R43" s="50"/>
      <c r="S43" s="50"/>
      <c r="T43" s="65">
        <f>SUM(T7:T35)</f>
        <v>0</v>
      </c>
      <c r="U43" s="46">
        <f>V37</f>
        <v>0</v>
      </c>
      <c r="V43" s="50"/>
      <c r="W43" s="51"/>
      <c r="X43" s="41"/>
      <c r="Y43" s="50"/>
      <c r="Z43" s="50"/>
      <c r="AA43" s="65">
        <f>SUM(AA7:AA35)</f>
        <v>0</v>
      </c>
      <c r="AB43" s="46">
        <f>AC37</f>
        <v>0</v>
      </c>
      <c r="AC43" s="50"/>
      <c r="AD43" s="51"/>
      <c r="AE43" s="41"/>
      <c r="AF43" s="53"/>
      <c r="AG43" s="53"/>
      <c r="AH43" s="65">
        <f>SUM(AH7:AH35)</f>
        <v>0</v>
      </c>
      <c r="AI43" s="46">
        <f>AJ37</f>
        <v>0</v>
      </c>
      <c r="AJ43" s="50"/>
      <c r="AK43" s="51"/>
      <c r="AL43" s="41"/>
      <c r="AM43" s="53"/>
      <c r="AN43" s="53"/>
      <c r="AO43" s="65">
        <f>SUM(AO7:AO35)</f>
        <v>0</v>
      </c>
      <c r="AP43" s="46">
        <f>AQ37</f>
        <v>0</v>
      </c>
      <c r="AQ43" s="50"/>
      <c r="AR43" s="51"/>
      <c r="AS43" s="41"/>
      <c r="AT43"/>
      <c r="AU43" s="43">
        <f>AP43+AI43+AB43+U43+N43</f>
        <v>0</v>
      </c>
    </row>
    <row r="44" spans="1:50" s="4" customFormat="1" x14ac:dyDescent="0.2">
      <c r="D44" s="80" t="s">
        <v>86</v>
      </c>
      <c r="J44" s="2"/>
      <c r="K44" s="50"/>
      <c r="L44" s="50"/>
      <c r="M44" s="50"/>
      <c r="N44" s="54">
        <f>+N37+N43</f>
        <v>0</v>
      </c>
      <c r="O44" s="50"/>
      <c r="P44" s="51"/>
      <c r="Q44" s="41"/>
      <c r="R44" s="50"/>
      <c r="S44" s="50"/>
      <c r="T44" s="50"/>
      <c r="U44" s="54">
        <f>+U37+U43</f>
        <v>0</v>
      </c>
      <c r="V44" s="52"/>
      <c r="W44" s="51"/>
      <c r="X44" s="41"/>
      <c r="Y44" s="50"/>
      <c r="Z44" s="50"/>
      <c r="AA44" s="50"/>
      <c r="AB44" s="54">
        <f>+AB37+AB43</f>
        <v>0</v>
      </c>
      <c r="AC44" s="50"/>
      <c r="AD44" s="51"/>
      <c r="AE44" s="41"/>
      <c r="AF44" s="53"/>
      <c r="AG44" s="53"/>
      <c r="AH44" s="53"/>
      <c r="AI44" s="54">
        <f>+AI37+AI43</f>
        <v>0</v>
      </c>
      <c r="AJ44" s="50"/>
      <c r="AK44" s="51"/>
      <c r="AL44" s="41"/>
      <c r="AM44" s="53"/>
      <c r="AN44" s="53"/>
      <c r="AO44" s="53"/>
      <c r="AP44" s="54">
        <f>+AP37+AP43</f>
        <v>0</v>
      </c>
      <c r="AQ44" s="50"/>
      <c r="AR44" s="51"/>
      <c r="AS44" s="41"/>
      <c r="AT44"/>
      <c r="AU44" s="55">
        <f>AP44+AI44+AB44+U44+N44</f>
        <v>0</v>
      </c>
    </row>
    <row r="45" spans="1:50" s="4" customFormat="1" ht="15" x14ac:dyDescent="0.2">
      <c r="J45" s="2"/>
      <c r="K45" s="18"/>
      <c r="L45" s="18"/>
      <c r="M45" s="18"/>
      <c r="N45" s="10"/>
      <c r="O45" s="18"/>
      <c r="P45" s="19"/>
      <c r="Q45" s="2"/>
      <c r="R45" s="18"/>
      <c r="S45" s="18"/>
      <c r="T45" s="18"/>
      <c r="U45" s="10"/>
      <c r="V45" s="20"/>
      <c r="W45" s="19"/>
      <c r="X45" s="2"/>
      <c r="Y45" s="18"/>
      <c r="Z45" s="18"/>
      <c r="AA45" s="18"/>
      <c r="AB45" s="10"/>
      <c r="AC45" s="18"/>
      <c r="AD45" s="19"/>
      <c r="AE45" s="2"/>
      <c r="AF45" s="21"/>
      <c r="AG45" s="21"/>
      <c r="AH45" s="21"/>
      <c r="AI45" s="10"/>
      <c r="AJ45" s="18"/>
      <c r="AK45" s="19"/>
      <c r="AL45" s="2"/>
      <c r="AM45" s="21"/>
      <c r="AN45" s="21"/>
      <c r="AO45" s="21"/>
      <c r="AP45" s="10"/>
      <c r="AQ45" s="18"/>
      <c r="AR45" s="19"/>
      <c r="AS45" s="2"/>
      <c r="AU45" s="13"/>
      <c r="AX45" s="72"/>
    </row>
    <row r="46" spans="1:50" s="4" customFormat="1" ht="15" x14ac:dyDescent="0.2">
      <c r="A46" s="1" t="s">
        <v>16</v>
      </c>
      <c r="J46" s="2"/>
      <c r="K46" s="18"/>
      <c r="L46" s="18"/>
      <c r="M46" s="18"/>
      <c r="N46" s="10"/>
      <c r="O46" s="18"/>
      <c r="P46" s="19"/>
      <c r="Q46" s="2"/>
      <c r="R46" s="18"/>
      <c r="S46" s="18"/>
      <c r="T46" s="18"/>
      <c r="U46" s="10"/>
      <c r="V46" s="20"/>
      <c r="W46" s="19"/>
      <c r="X46" s="2"/>
      <c r="Y46" s="18"/>
      <c r="Z46" s="18"/>
      <c r="AA46" s="18"/>
      <c r="AB46" s="10"/>
      <c r="AC46" s="18"/>
      <c r="AD46" s="19"/>
      <c r="AE46" s="2"/>
      <c r="AF46" s="21"/>
      <c r="AG46" s="21"/>
      <c r="AH46" s="21"/>
      <c r="AI46" s="10"/>
      <c r="AJ46" s="18"/>
      <c r="AK46" s="19"/>
      <c r="AL46" s="2"/>
      <c r="AM46" s="21"/>
      <c r="AN46" s="21"/>
      <c r="AO46" s="21"/>
      <c r="AP46" s="10"/>
      <c r="AQ46" s="18"/>
      <c r="AR46" s="19"/>
      <c r="AS46" s="2"/>
      <c r="AU46" s="13"/>
      <c r="AX46" s="72"/>
    </row>
    <row r="47" spans="1:50" s="4" customFormat="1" ht="15" x14ac:dyDescent="0.2">
      <c r="A47" s="75" t="s">
        <v>0</v>
      </c>
      <c r="B47" s="83">
        <f>Totals!B47</f>
        <v>0</v>
      </c>
      <c r="J47" s="2"/>
      <c r="K47" s="22"/>
      <c r="L47" s="22"/>
      <c r="M47" s="22"/>
      <c r="N47" s="91">
        <v>0</v>
      </c>
      <c r="O47" s="22"/>
      <c r="P47" s="23"/>
      <c r="Q47" s="2"/>
      <c r="R47" s="22"/>
      <c r="S47" s="22"/>
      <c r="T47" s="22"/>
      <c r="U47" s="91">
        <v>0</v>
      </c>
      <c r="V47" s="24"/>
      <c r="W47" s="23"/>
      <c r="X47" s="2"/>
      <c r="Y47" s="22"/>
      <c r="Z47" s="22"/>
      <c r="AA47" s="22"/>
      <c r="AB47" s="91">
        <v>0</v>
      </c>
      <c r="AC47" s="22"/>
      <c r="AD47" s="23"/>
      <c r="AE47" s="2"/>
      <c r="AF47" s="21"/>
      <c r="AG47" s="21"/>
      <c r="AH47" s="21"/>
      <c r="AI47" s="91">
        <v>0</v>
      </c>
      <c r="AJ47" s="22"/>
      <c r="AK47" s="23"/>
      <c r="AL47" s="2"/>
      <c r="AM47" s="21"/>
      <c r="AN47" s="21"/>
      <c r="AO47" s="21"/>
      <c r="AP47" s="91">
        <v>0</v>
      </c>
      <c r="AQ47" s="22"/>
      <c r="AR47" s="23"/>
      <c r="AS47" s="2"/>
      <c r="AU47" s="13">
        <f>AP47+AI47+AB47+U47+N47</f>
        <v>0</v>
      </c>
      <c r="AX47" s="72"/>
    </row>
    <row r="48" spans="1:50" s="4" customFormat="1" ht="15" x14ac:dyDescent="0.2">
      <c r="A48" s="75" t="s">
        <v>1</v>
      </c>
      <c r="B48" s="83">
        <f>Totals!B48</f>
        <v>0</v>
      </c>
      <c r="J48" s="2"/>
      <c r="K48" s="22"/>
      <c r="L48" s="22"/>
      <c r="M48" s="22"/>
      <c r="N48" s="91">
        <v>0</v>
      </c>
      <c r="O48" s="22"/>
      <c r="P48" s="23"/>
      <c r="Q48" s="2"/>
      <c r="R48" s="22"/>
      <c r="S48" s="22"/>
      <c r="T48" s="22"/>
      <c r="U48" s="91">
        <v>0</v>
      </c>
      <c r="V48" s="24"/>
      <c r="W48" s="23"/>
      <c r="X48" s="2"/>
      <c r="Y48" s="22"/>
      <c r="Z48" s="22"/>
      <c r="AA48" s="22"/>
      <c r="AB48" s="91">
        <v>0</v>
      </c>
      <c r="AC48" s="22"/>
      <c r="AD48" s="23"/>
      <c r="AE48" s="2"/>
      <c r="AF48" s="21"/>
      <c r="AG48" s="21"/>
      <c r="AH48" s="21"/>
      <c r="AI48" s="91">
        <v>0</v>
      </c>
      <c r="AJ48" s="22"/>
      <c r="AK48" s="23"/>
      <c r="AL48" s="2"/>
      <c r="AM48" s="21"/>
      <c r="AN48" s="21"/>
      <c r="AO48" s="21"/>
      <c r="AP48" s="91">
        <v>0</v>
      </c>
      <c r="AQ48" s="22"/>
      <c r="AR48" s="23"/>
      <c r="AS48" s="2"/>
      <c r="AU48" s="13">
        <f>AP48+AI48+AB48+U48+N48</f>
        <v>0</v>
      </c>
      <c r="AX48" s="72"/>
    </row>
    <row r="49" spans="1:50" s="4" customFormat="1" ht="15" x14ac:dyDescent="0.2">
      <c r="A49" s="75" t="s">
        <v>2</v>
      </c>
      <c r="B49" s="83">
        <f>Totals!B49</f>
        <v>0</v>
      </c>
      <c r="J49" s="2"/>
      <c r="K49" s="22"/>
      <c r="L49" s="22"/>
      <c r="M49" s="22"/>
      <c r="N49" s="91">
        <v>0</v>
      </c>
      <c r="O49" s="22"/>
      <c r="P49" s="23"/>
      <c r="Q49" s="2"/>
      <c r="R49" s="22"/>
      <c r="S49" s="22"/>
      <c r="T49" s="22"/>
      <c r="U49" s="91">
        <v>0</v>
      </c>
      <c r="V49" s="24"/>
      <c r="W49" s="23"/>
      <c r="X49" s="2"/>
      <c r="Y49" s="22"/>
      <c r="Z49" s="22"/>
      <c r="AA49" s="22"/>
      <c r="AB49" s="91">
        <v>0</v>
      </c>
      <c r="AC49" s="22"/>
      <c r="AD49" s="23"/>
      <c r="AE49" s="2"/>
      <c r="AF49" s="21"/>
      <c r="AG49" s="21"/>
      <c r="AH49" s="21"/>
      <c r="AI49" s="91">
        <v>0</v>
      </c>
      <c r="AJ49" s="22"/>
      <c r="AK49" s="23"/>
      <c r="AL49" s="2"/>
      <c r="AM49" s="21"/>
      <c r="AN49" s="21"/>
      <c r="AO49" s="21"/>
      <c r="AP49" s="91">
        <v>0</v>
      </c>
      <c r="AQ49" s="22"/>
      <c r="AR49" s="23"/>
      <c r="AS49" s="2"/>
      <c r="AU49" s="13">
        <f>AP49+AI49+AB49+U49+N49</f>
        <v>0</v>
      </c>
      <c r="AX49" s="72"/>
    </row>
    <row r="50" spans="1:50" s="4" customFormat="1" x14ac:dyDescent="0.2">
      <c r="A50" s="75" t="s">
        <v>3</v>
      </c>
      <c r="B50" s="83">
        <f>Totals!B50</f>
        <v>0</v>
      </c>
      <c r="J50" s="2"/>
      <c r="K50" s="22"/>
      <c r="L50" s="22"/>
      <c r="M50" s="22"/>
      <c r="N50" s="91">
        <v>0</v>
      </c>
      <c r="O50" s="22"/>
      <c r="P50" s="23"/>
      <c r="Q50" s="2"/>
      <c r="R50" s="22"/>
      <c r="S50" s="22"/>
      <c r="T50" s="22"/>
      <c r="U50" s="91">
        <v>0</v>
      </c>
      <c r="V50" s="24"/>
      <c r="W50" s="23"/>
      <c r="X50" s="2"/>
      <c r="Y50" s="22"/>
      <c r="Z50" s="22"/>
      <c r="AA50" s="22"/>
      <c r="AB50" s="91">
        <v>0</v>
      </c>
      <c r="AC50" s="22"/>
      <c r="AD50" s="23"/>
      <c r="AE50" s="2"/>
      <c r="AF50" s="21"/>
      <c r="AG50" s="21"/>
      <c r="AH50" s="21"/>
      <c r="AI50" s="91">
        <v>0</v>
      </c>
      <c r="AJ50" s="22"/>
      <c r="AK50" s="23"/>
      <c r="AL50" s="2"/>
      <c r="AM50" s="21"/>
      <c r="AN50" s="21"/>
      <c r="AO50" s="21"/>
      <c r="AP50" s="91">
        <v>0</v>
      </c>
      <c r="AQ50" s="22"/>
      <c r="AR50" s="23"/>
      <c r="AS50" s="2"/>
      <c r="AU50" s="13">
        <f>AP50+AI50+AB50+U50+N50</f>
        <v>0</v>
      </c>
    </row>
    <row r="51" spans="1:50" s="4" customFormat="1" x14ac:dyDescent="0.2">
      <c r="A51" s="75" t="s">
        <v>4</v>
      </c>
      <c r="B51" s="83">
        <f>Totals!B51</f>
        <v>0</v>
      </c>
      <c r="J51" s="2"/>
      <c r="K51" s="22"/>
      <c r="L51" s="22"/>
      <c r="M51" s="22"/>
      <c r="N51" s="91">
        <v>0</v>
      </c>
      <c r="O51" s="22"/>
      <c r="P51" s="23"/>
      <c r="Q51" s="2"/>
      <c r="R51" s="22"/>
      <c r="S51" s="22"/>
      <c r="T51" s="22"/>
      <c r="U51" s="91">
        <v>0</v>
      </c>
      <c r="V51" s="24"/>
      <c r="W51" s="23"/>
      <c r="X51" s="2"/>
      <c r="Y51" s="22"/>
      <c r="Z51" s="22"/>
      <c r="AA51" s="22"/>
      <c r="AB51" s="91">
        <v>0</v>
      </c>
      <c r="AC51" s="22"/>
      <c r="AD51" s="23"/>
      <c r="AE51" s="2"/>
      <c r="AF51" s="21"/>
      <c r="AG51" s="21"/>
      <c r="AH51" s="21"/>
      <c r="AI51" s="91">
        <v>0</v>
      </c>
      <c r="AJ51" s="22"/>
      <c r="AK51" s="23"/>
      <c r="AL51" s="2"/>
      <c r="AM51" s="21"/>
      <c r="AN51" s="21"/>
      <c r="AO51" s="21"/>
      <c r="AP51" s="91">
        <v>0</v>
      </c>
      <c r="AQ51" s="22"/>
      <c r="AR51" s="23"/>
      <c r="AS51" s="2"/>
      <c r="AU51" s="13">
        <f>AP51+AI51+AB51+U51+N51</f>
        <v>0</v>
      </c>
    </row>
    <row r="52" spans="1:50" s="4" customFormat="1" x14ac:dyDescent="0.2">
      <c r="D52" s="79" t="s">
        <v>67</v>
      </c>
      <c r="J52" s="2"/>
      <c r="K52" s="18"/>
      <c r="L52" s="18"/>
      <c r="M52" s="18"/>
      <c r="N52" s="15">
        <f>SUM(N47:N51)</f>
        <v>0</v>
      </c>
      <c r="O52" s="18"/>
      <c r="P52" s="19"/>
      <c r="Q52" s="2"/>
      <c r="R52" s="18"/>
      <c r="S52" s="18"/>
      <c r="T52" s="18"/>
      <c r="U52" s="15">
        <f>SUM(U47:U51)</f>
        <v>0</v>
      </c>
      <c r="V52" s="20"/>
      <c r="W52" s="19"/>
      <c r="X52" s="2"/>
      <c r="Y52" s="18"/>
      <c r="Z52" s="18"/>
      <c r="AA52" s="18"/>
      <c r="AB52" s="15">
        <f>SUM(AB47:AB51)</f>
        <v>0</v>
      </c>
      <c r="AC52" s="18"/>
      <c r="AD52" s="19"/>
      <c r="AE52" s="2"/>
      <c r="AF52" s="21"/>
      <c r="AG52" s="21"/>
      <c r="AH52" s="21"/>
      <c r="AI52" s="15">
        <f>SUM(AI47:AI51)</f>
        <v>0</v>
      </c>
      <c r="AJ52" s="18"/>
      <c r="AK52" s="19"/>
      <c r="AL52" s="2"/>
      <c r="AM52" s="21"/>
      <c r="AN52" s="21"/>
      <c r="AO52" s="21"/>
      <c r="AP52" s="15">
        <f>SUM(AP47:AP51)</f>
        <v>0</v>
      </c>
      <c r="AQ52" s="18"/>
      <c r="AR52" s="19"/>
      <c r="AS52" s="2"/>
      <c r="AU52" s="16">
        <f>SUM(AU47:AU51)</f>
        <v>0</v>
      </c>
    </row>
    <row r="53" spans="1:50" s="4" customFormat="1" x14ac:dyDescent="0.2">
      <c r="J53" s="2"/>
      <c r="K53" s="18"/>
      <c r="L53" s="18"/>
      <c r="M53" s="18"/>
      <c r="N53" s="10"/>
      <c r="O53" s="18"/>
      <c r="P53" s="19"/>
      <c r="Q53" s="2"/>
      <c r="R53" s="18"/>
      <c r="S53" s="18"/>
      <c r="T53" s="18"/>
      <c r="U53" s="10"/>
      <c r="V53" s="20"/>
      <c r="W53" s="19"/>
      <c r="X53" s="2"/>
      <c r="Y53" s="18"/>
      <c r="Z53" s="18"/>
      <c r="AA53" s="18"/>
      <c r="AB53" s="10"/>
      <c r="AC53" s="18"/>
      <c r="AD53" s="19"/>
      <c r="AE53" s="2"/>
      <c r="AF53" s="21"/>
      <c r="AG53" s="21"/>
      <c r="AH53" s="21"/>
      <c r="AI53" s="10"/>
      <c r="AJ53" s="18"/>
      <c r="AK53" s="19"/>
      <c r="AL53" s="2"/>
      <c r="AM53" s="21"/>
      <c r="AN53" s="21"/>
      <c r="AO53" s="21"/>
      <c r="AP53" s="10"/>
      <c r="AQ53" s="18"/>
      <c r="AR53" s="19"/>
      <c r="AS53" s="2"/>
      <c r="AU53" s="13"/>
    </row>
    <row r="54" spans="1:50" s="4" customFormat="1" x14ac:dyDescent="0.2">
      <c r="A54" s="1" t="s">
        <v>17</v>
      </c>
      <c r="J54" s="2"/>
      <c r="K54" s="18"/>
      <c r="L54" s="18"/>
      <c r="M54" s="18"/>
      <c r="N54" s="10"/>
      <c r="O54" s="18"/>
      <c r="P54" s="19"/>
      <c r="Q54" s="2"/>
      <c r="R54" s="18"/>
      <c r="S54" s="18"/>
      <c r="T54" s="18"/>
      <c r="U54" s="10"/>
      <c r="V54" s="20"/>
      <c r="W54" s="19"/>
      <c r="X54" s="2"/>
      <c r="Y54" s="18"/>
      <c r="Z54" s="18"/>
      <c r="AA54" s="18"/>
      <c r="AB54" s="10"/>
      <c r="AC54" s="18"/>
      <c r="AD54" s="19"/>
      <c r="AE54" s="2"/>
      <c r="AF54" s="21"/>
      <c r="AG54" s="21"/>
      <c r="AH54" s="21"/>
      <c r="AI54" s="10"/>
      <c r="AJ54" s="18"/>
      <c r="AK54" s="19"/>
      <c r="AL54" s="2"/>
      <c r="AM54" s="21"/>
      <c r="AN54" s="21"/>
      <c r="AO54" s="21"/>
      <c r="AP54" s="10"/>
      <c r="AQ54" s="18"/>
      <c r="AR54" s="19"/>
      <c r="AS54" s="2"/>
      <c r="AU54" s="13"/>
    </row>
    <row r="55" spans="1:50" s="4" customFormat="1" x14ac:dyDescent="0.2">
      <c r="A55" s="14" t="s">
        <v>136</v>
      </c>
      <c r="D55" s="143" t="s">
        <v>146</v>
      </c>
      <c r="E55" s="143"/>
      <c r="F55" s="143"/>
      <c r="G55" s="143"/>
      <c r="H55" s="143"/>
      <c r="I55" s="143"/>
      <c r="J55" s="2"/>
      <c r="K55" s="22"/>
      <c r="L55" s="22"/>
      <c r="M55" s="22"/>
      <c r="N55" s="139">
        <f>SUMIFS(Travel!$V$6:$V$24,Travel!$A$6:$A$24,$A$1,Travel!$B$6:$B$24,K2,Travel!$C$6:$C$24,$A$55)+SUMIFS(Travel!$V$6:$V$24,Travel!$A$6:$A$24,$A$1,Travel!$B$6:$B$24,"All",Travel!$C$6:$C$24,$A$55)</f>
        <v>0</v>
      </c>
      <c r="O55" s="22"/>
      <c r="P55" s="23"/>
      <c r="Q55" s="2"/>
      <c r="R55" s="22"/>
      <c r="S55" s="22"/>
      <c r="T55" s="22"/>
      <c r="U55" s="139">
        <f>SUMIFS(Travel!$V$6:$V$24,Travel!$A$6:$A$24,$A$1,Travel!$B$6:$B$24,R2,Travel!$C$6:$C$24,$A$55)+SUMIFS(Travel!$V$6:$V$24,Travel!$A$6:$A$24,$A$1,Travel!$B$6:$B$24,"All",Travel!$C$6:$C$24,$A$55)</f>
        <v>0</v>
      </c>
      <c r="V55" s="24"/>
      <c r="W55" s="23"/>
      <c r="X55" s="2"/>
      <c r="Y55" s="22"/>
      <c r="Z55" s="22"/>
      <c r="AA55" s="22"/>
      <c r="AB55" s="139">
        <f>SUMIFS(Travel!$V$6:$V$24,Travel!$A$6:$A$24,$A$1,Travel!$B$6:$B$24,Y2,Travel!$C$6:$C$24,$A$55)+SUMIFS(Travel!$V$6:$V$24,Travel!$A$6:$A$24,$A$1,Travel!$B$6:$B$24,"All",Travel!$C$6:$C$24,$A$55)</f>
        <v>0</v>
      </c>
      <c r="AC55" s="22"/>
      <c r="AD55" s="23"/>
      <c r="AE55" s="2"/>
      <c r="AF55" s="21"/>
      <c r="AG55" s="21"/>
      <c r="AH55" s="21"/>
      <c r="AI55" s="139">
        <f>SUMIFS(Travel!$V$6:$V$24,Travel!$A$6:$A$24,$A$1,Travel!$B$6:$B$24,AF2,Travel!$C$6:$C$24,$A$55)+SUMIFS(Travel!$V$6:$V$24,Travel!$A$6:$A$24,$A$1,Travel!$B$6:$B$24,"All",Travel!$C$6:$C$24,$A$55)</f>
        <v>0</v>
      </c>
      <c r="AJ55" s="22"/>
      <c r="AK55" s="23"/>
      <c r="AL55" s="2"/>
      <c r="AM55" s="21"/>
      <c r="AN55" s="21"/>
      <c r="AO55" s="21"/>
      <c r="AP55" s="139">
        <f>SUMIFS(Travel!$V$6:$V$24,Travel!$A$6:$A$24,$A$1,Travel!$B$6:$B$24,AM2,Travel!$C$6:$C$24,$A$55)+SUMIFS(Travel!$V$6:$V$24,Travel!$A$6:$A$24,$A$1,Travel!$B$6:$B$24,"All",Travel!$C$6:$C$24,$A$55)</f>
        <v>0</v>
      </c>
      <c r="AQ55" s="22"/>
      <c r="AR55" s="23"/>
      <c r="AS55" s="2"/>
      <c r="AU55" s="13">
        <f>AP55+AI55+AB55+U55+N55</f>
        <v>0</v>
      </c>
    </row>
    <row r="56" spans="1:50" s="4" customFormat="1" x14ac:dyDescent="0.2">
      <c r="A56" s="14" t="s">
        <v>149</v>
      </c>
      <c r="D56" s="143" t="s">
        <v>146</v>
      </c>
      <c r="E56" s="143"/>
      <c r="F56" s="143"/>
      <c r="G56" s="143"/>
      <c r="H56" s="143"/>
      <c r="I56" s="143"/>
      <c r="J56" s="2"/>
      <c r="K56" s="22"/>
      <c r="L56" s="22"/>
      <c r="M56" s="22"/>
      <c r="N56" s="139">
        <f>SUMIFS(Travel!$V$6:$V$24,Travel!$A$6:$A$24,$A$1,Travel!$B$6:$B$24,K2,Travel!$C$6:$C$24,$A$56)+SUMIFS(Travel!$V$6:$V$24,Travel!$A$6:$A$24,$A$1,Travel!$B$6:$B$24,"all",Travel!$C$6:$C$24,$A$56)</f>
        <v>0</v>
      </c>
      <c r="O56" s="22"/>
      <c r="P56" s="23"/>
      <c r="Q56" s="2"/>
      <c r="R56" s="22"/>
      <c r="S56" s="22"/>
      <c r="T56" s="22"/>
      <c r="U56" s="139">
        <f>SUMIFS(Travel!$V$6:$V$24,Travel!$A$6:$A$24,$A$1,Travel!$B$6:$B$24,R2,Travel!$C$6:$C$24,$A$56)+SUMIFS(Travel!$V$6:$V$24,Travel!$A$6:$A$24,$A$1,Travel!$B$6:$B$24,"all",Travel!$C$6:$C$24,$A$56)</f>
        <v>0</v>
      </c>
      <c r="V56" s="24"/>
      <c r="W56" s="23"/>
      <c r="X56" s="2"/>
      <c r="Y56" s="22"/>
      <c r="Z56" s="22"/>
      <c r="AA56" s="22"/>
      <c r="AB56" s="139">
        <f>SUMIFS(Travel!$V$6:$V$24,Travel!$A$6:$A$24,$A$1,Travel!$B$6:$B$24,Y2,Travel!$C$6:$C$24,$A$56)+SUMIFS(Travel!$V$6:$V$24,Travel!$A$6:$A$24,$A$1,Travel!$B$6:$B$24,"all",Travel!$C$6:$C$24,$A$56)</f>
        <v>0</v>
      </c>
      <c r="AC56" s="22"/>
      <c r="AD56" s="23"/>
      <c r="AE56" s="2"/>
      <c r="AF56" s="21"/>
      <c r="AG56" s="21"/>
      <c r="AH56" s="21"/>
      <c r="AI56" s="139">
        <f>SUMIFS(Travel!$V$6:$V$24,Travel!$A$6:$A$24,$A$1,Travel!$B$6:$B$24,AF2,Travel!$C$6:$C$24,$A$56)+SUMIFS(Travel!$V$6:$V$24,Travel!$A$6:$A$24,$A$1,Travel!$B$6:$B$24,"all",Travel!$C$6:$C$24,$A$56)</f>
        <v>0</v>
      </c>
      <c r="AJ56" s="22"/>
      <c r="AK56" s="23"/>
      <c r="AL56" s="2"/>
      <c r="AM56" s="21"/>
      <c r="AN56" s="21"/>
      <c r="AO56" s="21"/>
      <c r="AP56" s="139">
        <f>SUMIFS(Travel!$V$6:$V$24,Travel!$A$6:$A$24,$A$1,Travel!$B$6:$B$24,AM2,Travel!$C$6:$C$24,$A$56)+SUMIFS(Travel!$V$6:$V$24,Travel!$A$6:$A$24,$A$1,Travel!$B$6:$B$24,"all",Travel!$C$6:$C$24,$A$56)</f>
        <v>0</v>
      </c>
      <c r="AQ56" s="22"/>
      <c r="AR56" s="23"/>
      <c r="AS56" s="2"/>
      <c r="AU56" s="13">
        <f>AP56+AI56+AB56+U56+N56</f>
        <v>0</v>
      </c>
    </row>
    <row r="57" spans="1:50" s="4" customFormat="1" x14ac:dyDescent="0.2">
      <c r="D57" s="81" t="s">
        <v>72</v>
      </c>
      <c r="J57" s="2"/>
      <c r="K57" s="22"/>
      <c r="L57" s="22"/>
      <c r="M57" s="22"/>
      <c r="N57" s="25">
        <f>SUM(N55:N56)</f>
        <v>0</v>
      </c>
      <c r="O57" s="22"/>
      <c r="P57" s="23"/>
      <c r="Q57" s="2"/>
      <c r="R57" s="22"/>
      <c r="S57" s="22"/>
      <c r="T57" s="22"/>
      <c r="U57" s="25">
        <f>SUM(U55:U56)</f>
        <v>0</v>
      </c>
      <c r="V57" s="24"/>
      <c r="W57" s="23"/>
      <c r="X57" s="2"/>
      <c r="Y57" s="22"/>
      <c r="Z57" s="22"/>
      <c r="AA57" s="22"/>
      <c r="AB57" s="25">
        <f>SUM(AB55:AB56)</f>
        <v>0</v>
      </c>
      <c r="AC57" s="22"/>
      <c r="AD57" s="23"/>
      <c r="AE57" s="2"/>
      <c r="AF57" s="21"/>
      <c r="AG57" s="21"/>
      <c r="AH57" s="21"/>
      <c r="AI57" s="25">
        <f>SUM(AI55:AI56)</f>
        <v>0</v>
      </c>
      <c r="AJ57" s="22"/>
      <c r="AK57" s="23"/>
      <c r="AL57" s="2"/>
      <c r="AM57" s="21"/>
      <c r="AN57" s="21"/>
      <c r="AO57" s="21"/>
      <c r="AP57" s="25">
        <f>SUM(AP55:AP56)</f>
        <v>0</v>
      </c>
      <c r="AQ57" s="22"/>
      <c r="AR57" s="23"/>
      <c r="AS57" s="2"/>
      <c r="AU57" s="16">
        <f>SUM(AU55:AU56)</f>
        <v>0</v>
      </c>
    </row>
    <row r="58" spans="1:50" s="4" customFormat="1" x14ac:dyDescent="0.2">
      <c r="J58" s="2"/>
      <c r="K58" s="18"/>
      <c r="L58" s="18"/>
      <c r="M58" s="18"/>
      <c r="N58" s="10"/>
      <c r="O58" s="18"/>
      <c r="P58" s="19"/>
      <c r="Q58" s="2"/>
      <c r="R58" s="18"/>
      <c r="S58" s="18"/>
      <c r="T58" s="18"/>
      <c r="U58" s="10"/>
      <c r="V58" s="20"/>
      <c r="W58" s="19"/>
      <c r="X58" s="2"/>
      <c r="Y58" s="18"/>
      <c r="Z58" s="18"/>
      <c r="AA58" s="18"/>
      <c r="AB58" s="10"/>
      <c r="AC58" s="18"/>
      <c r="AD58" s="19"/>
      <c r="AE58" s="2"/>
      <c r="AF58" s="21"/>
      <c r="AG58" s="21"/>
      <c r="AH58" s="21"/>
      <c r="AI58" s="10"/>
      <c r="AJ58" s="18"/>
      <c r="AK58" s="19"/>
      <c r="AL58" s="2"/>
      <c r="AM58" s="21"/>
      <c r="AN58" s="21"/>
      <c r="AO58" s="21"/>
      <c r="AP58" s="10"/>
      <c r="AQ58" s="18"/>
      <c r="AR58" s="19"/>
      <c r="AS58" s="2"/>
      <c r="AU58" s="13"/>
    </row>
    <row r="59" spans="1:50" s="4" customFormat="1" x14ac:dyDescent="0.2">
      <c r="A59" s="1" t="s">
        <v>20</v>
      </c>
      <c r="J59" s="2"/>
      <c r="K59" s="18"/>
      <c r="L59" s="18"/>
      <c r="M59" s="18"/>
      <c r="N59" s="10"/>
      <c r="O59" s="18"/>
      <c r="P59" s="19"/>
      <c r="Q59" s="2"/>
      <c r="R59" s="18"/>
      <c r="S59" s="18"/>
      <c r="T59" s="18"/>
      <c r="U59" s="10"/>
      <c r="V59" s="20"/>
      <c r="W59" s="19"/>
      <c r="X59" s="2"/>
      <c r="Y59" s="18"/>
      <c r="Z59" s="18"/>
      <c r="AA59" s="18"/>
      <c r="AB59" s="10"/>
      <c r="AC59" s="18"/>
      <c r="AD59" s="19"/>
      <c r="AE59" s="2"/>
      <c r="AF59" s="21"/>
      <c r="AG59" s="21"/>
      <c r="AH59" s="21"/>
      <c r="AI59" s="10"/>
      <c r="AJ59" s="18"/>
      <c r="AK59" s="19"/>
      <c r="AL59" s="2"/>
      <c r="AM59" s="21"/>
      <c r="AN59" s="21"/>
      <c r="AO59" s="21"/>
      <c r="AP59" s="10"/>
      <c r="AQ59" s="18"/>
      <c r="AR59" s="19"/>
      <c r="AS59" s="2"/>
      <c r="AU59" s="13"/>
    </row>
    <row r="60" spans="1:50" s="4" customFormat="1" x14ac:dyDescent="0.2">
      <c r="A60" s="4" t="s">
        <v>21</v>
      </c>
      <c r="J60" s="2"/>
      <c r="K60" s="22"/>
      <c r="L60" s="22"/>
      <c r="M60" s="22"/>
      <c r="N60" s="91">
        <v>0</v>
      </c>
      <c r="O60" s="22"/>
      <c r="P60" s="23"/>
      <c r="Q60" s="2"/>
      <c r="R60" s="22"/>
      <c r="S60" s="22"/>
      <c r="T60" s="22"/>
      <c r="U60" s="91">
        <v>0</v>
      </c>
      <c r="V60" s="24"/>
      <c r="W60" s="23"/>
      <c r="X60" s="2"/>
      <c r="Y60" s="22"/>
      <c r="Z60" s="22"/>
      <c r="AA60" s="22"/>
      <c r="AB60" s="91">
        <v>0</v>
      </c>
      <c r="AC60" s="22"/>
      <c r="AD60" s="23"/>
      <c r="AE60" s="2"/>
      <c r="AF60" s="21"/>
      <c r="AG60" s="21"/>
      <c r="AH60" s="21"/>
      <c r="AI60" s="91">
        <v>0</v>
      </c>
      <c r="AJ60" s="22"/>
      <c r="AK60" s="23"/>
      <c r="AL60" s="2"/>
      <c r="AM60" s="21"/>
      <c r="AN60" s="21"/>
      <c r="AO60" s="21"/>
      <c r="AP60" s="91">
        <v>0</v>
      </c>
      <c r="AQ60" s="22"/>
      <c r="AR60" s="23"/>
      <c r="AS60" s="2"/>
      <c r="AU60" s="13">
        <f>AP60+AI60+AB60+U60+N60</f>
        <v>0</v>
      </c>
    </row>
    <row r="61" spans="1:50" s="4" customFormat="1" x14ac:dyDescent="0.2">
      <c r="A61" s="4" t="s">
        <v>22</v>
      </c>
      <c r="J61" s="2"/>
      <c r="K61" s="22"/>
      <c r="L61" s="22"/>
      <c r="M61" s="22"/>
      <c r="N61" s="91">
        <v>0</v>
      </c>
      <c r="O61" s="22"/>
      <c r="P61" s="23"/>
      <c r="Q61" s="2"/>
      <c r="R61" s="22"/>
      <c r="S61" s="22"/>
      <c r="T61" s="22"/>
      <c r="U61" s="91">
        <v>0</v>
      </c>
      <c r="V61" s="24"/>
      <c r="W61" s="23"/>
      <c r="X61" s="2"/>
      <c r="Y61" s="22"/>
      <c r="Z61" s="22"/>
      <c r="AA61" s="22"/>
      <c r="AB61" s="91">
        <v>0</v>
      </c>
      <c r="AC61" s="22"/>
      <c r="AD61" s="23"/>
      <c r="AE61" s="2"/>
      <c r="AF61" s="21"/>
      <c r="AG61" s="21"/>
      <c r="AH61" s="21"/>
      <c r="AI61" s="91">
        <v>0</v>
      </c>
      <c r="AJ61" s="22"/>
      <c r="AK61" s="23"/>
      <c r="AL61" s="2"/>
      <c r="AM61" s="21"/>
      <c r="AN61" s="21"/>
      <c r="AO61" s="21"/>
      <c r="AP61" s="91">
        <v>0</v>
      </c>
      <c r="AQ61" s="22"/>
      <c r="AR61" s="23"/>
      <c r="AS61" s="2"/>
      <c r="AU61" s="13">
        <f>AP61+AI61+AB61+U61+N61</f>
        <v>0</v>
      </c>
    </row>
    <row r="62" spans="1:50" s="4" customFormat="1" x14ac:dyDescent="0.2">
      <c r="A62" s="4" t="s">
        <v>23</v>
      </c>
      <c r="J62" s="2"/>
      <c r="K62" s="22"/>
      <c r="L62" s="22"/>
      <c r="M62" s="22"/>
      <c r="N62" s="91">
        <v>0</v>
      </c>
      <c r="O62" s="22"/>
      <c r="P62" s="23"/>
      <c r="Q62" s="2"/>
      <c r="R62" s="22"/>
      <c r="S62" s="22"/>
      <c r="T62" s="22"/>
      <c r="U62" s="91">
        <v>0</v>
      </c>
      <c r="V62" s="24"/>
      <c r="W62" s="23"/>
      <c r="X62" s="2"/>
      <c r="Y62" s="22"/>
      <c r="Z62" s="22"/>
      <c r="AA62" s="22"/>
      <c r="AB62" s="91">
        <v>0</v>
      </c>
      <c r="AC62" s="22"/>
      <c r="AD62" s="23"/>
      <c r="AE62" s="2"/>
      <c r="AF62" s="21"/>
      <c r="AG62" s="21"/>
      <c r="AH62" s="21"/>
      <c r="AI62" s="91">
        <v>0</v>
      </c>
      <c r="AJ62" s="22"/>
      <c r="AK62" s="23"/>
      <c r="AL62" s="2"/>
      <c r="AM62" s="21"/>
      <c r="AN62" s="21"/>
      <c r="AO62" s="21"/>
      <c r="AP62" s="91">
        <v>0</v>
      </c>
      <c r="AQ62" s="22"/>
      <c r="AR62" s="23"/>
      <c r="AS62" s="2"/>
      <c r="AU62" s="13">
        <f>AP62+AI62+AB62+U62+N62</f>
        <v>0</v>
      </c>
    </row>
    <row r="63" spans="1:50" s="4" customFormat="1" x14ac:dyDescent="0.2">
      <c r="A63" s="4" t="s">
        <v>24</v>
      </c>
      <c r="J63" s="2"/>
      <c r="K63" s="22"/>
      <c r="L63" s="22"/>
      <c r="M63" s="22"/>
      <c r="N63" s="91">
        <v>0</v>
      </c>
      <c r="O63" s="22"/>
      <c r="P63" s="23"/>
      <c r="Q63" s="2"/>
      <c r="R63" s="22"/>
      <c r="S63" s="22"/>
      <c r="T63" s="22"/>
      <c r="U63" s="91">
        <v>0</v>
      </c>
      <c r="V63" s="24"/>
      <c r="W63" s="23"/>
      <c r="X63" s="2"/>
      <c r="Y63" s="22"/>
      <c r="Z63" s="22"/>
      <c r="AA63" s="22"/>
      <c r="AB63" s="91">
        <v>0</v>
      </c>
      <c r="AC63" s="22"/>
      <c r="AD63" s="23"/>
      <c r="AE63" s="2"/>
      <c r="AF63" s="21"/>
      <c r="AG63" s="21"/>
      <c r="AH63" s="21"/>
      <c r="AI63" s="91">
        <v>0</v>
      </c>
      <c r="AJ63" s="22"/>
      <c r="AK63" s="23"/>
      <c r="AL63" s="2"/>
      <c r="AM63" s="21"/>
      <c r="AN63" s="21"/>
      <c r="AO63" s="21"/>
      <c r="AP63" s="91">
        <v>0</v>
      </c>
      <c r="AQ63" s="22"/>
      <c r="AR63" s="23"/>
      <c r="AS63" s="2"/>
      <c r="AU63" s="13">
        <f>AP63+AI63+AB63+U63+N63</f>
        <v>0</v>
      </c>
    </row>
    <row r="64" spans="1:50" s="4" customFormat="1" x14ac:dyDescent="0.2">
      <c r="D64" s="80" t="s">
        <v>74</v>
      </c>
      <c r="J64" s="2"/>
      <c r="K64" s="22"/>
      <c r="L64" s="22"/>
      <c r="M64" s="22"/>
      <c r="N64" s="25">
        <f>SUM(N60:N63)</f>
        <v>0</v>
      </c>
      <c r="O64" s="22"/>
      <c r="P64" s="23"/>
      <c r="Q64" s="2"/>
      <c r="R64" s="22"/>
      <c r="S64" s="22"/>
      <c r="T64" s="22"/>
      <c r="U64" s="25">
        <f>SUM(U60:U63)</f>
        <v>0</v>
      </c>
      <c r="V64" s="24"/>
      <c r="W64" s="23"/>
      <c r="X64" s="2"/>
      <c r="Y64" s="22"/>
      <c r="Z64" s="22"/>
      <c r="AA64" s="22"/>
      <c r="AB64" s="25">
        <f>SUM(AB60:AB63)</f>
        <v>0</v>
      </c>
      <c r="AC64" s="22"/>
      <c r="AD64" s="23"/>
      <c r="AE64" s="2"/>
      <c r="AF64" s="21"/>
      <c r="AG64" s="21"/>
      <c r="AH64" s="21"/>
      <c r="AI64" s="25">
        <f>SUM(AI60:AI63)</f>
        <v>0</v>
      </c>
      <c r="AJ64" s="22"/>
      <c r="AK64" s="23"/>
      <c r="AL64" s="2"/>
      <c r="AM64" s="21"/>
      <c r="AN64" s="21"/>
      <c r="AO64" s="21"/>
      <c r="AP64" s="25">
        <f>SUM(AP60:AP63)</f>
        <v>0</v>
      </c>
      <c r="AQ64" s="22"/>
      <c r="AR64" s="23"/>
      <c r="AS64" s="2"/>
      <c r="AU64" s="16">
        <f>SUM(AU60:AU63)</f>
        <v>0</v>
      </c>
    </row>
    <row r="65" spans="1:47" s="4" customFormat="1" x14ac:dyDescent="0.2">
      <c r="J65" s="2"/>
      <c r="K65" s="22"/>
      <c r="L65" s="22"/>
      <c r="M65" s="22"/>
      <c r="N65" s="12"/>
      <c r="O65" s="22"/>
      <c r="P65" s="23"/>
      <c r="Q65" s="2"/>
      <c r="R65" s="22"/>
      <c r="S65" s="22"/>
      <c r="T65" s="22"/>
      <c r="U65" s="12"/>
      <c r="V65" s="24"/>
      <c r="W65" s="23"/>
      <c r="X65" s="2"/>
      <c r="Y65" s="22"/>
      <c r="Z65" s="22"/>
      <c r="AA65" s="22"/>
      <c r="AB65" s="12"/>
      <c r="AC65" s="22"/>
      <c r="AD65" s="23"/>
      <c r="AE65" s="2"/>
      <c r="AF65" s="21"/>
      <c r="AG65" s="21"/>
      <c r="AH65" s="21"/>
      <c r="AI65" s="12"/>
      <c r="AJ65" s="22"/>
      <c r="AK65" s="23"/>
      <c r="AL65" s="2"/>
      <c r="AM65" s="21"/>
      <c r="AN65" s="21"/>
      <c r="AO65" s="21"/>
      <c r="AP65" s="12"/>
      <c r="AQ65" s="22"/>
      <c r="AR65" s="23"/>
      <c r="AS65" s="2"/>
      <c r="AU65" s="13"/>
    </row>
    <row r="66" spans="1:47" s="4" customFormat="1" x14ac:dyDescent="0.2">
      <c r="A66" s="1" t="s">
        <v>25</v>
      </c>
      <c r="J66" s="2"/>
      <c r="K66" s="22"/>
      <c r="L66" s="22"/>
      <c r="M66" s="22"/>
      <c r="N66" s="12"/>
      <c r="O66" s="22"/>
      <c r="P66" s="23"/>
      <c r="Q66" s="2"/>
      <c r="R66" s="22"/>
      <c r="S66" s="22"/>
      <c r="T66" s="22"/>
      <c r="U66" s="12"/>
      <c r="V66" s="24"/>
      <c r="W66" s="23"/>
      <c r="X66" s="2"/>
      <c r="Y66" s="22"/>
      <c r="Z66" s="22"/>
      <c r="AA66" s="22"/>
      <c r="AB66" s="12"/>
      <c r="AC66" s="22"/>
      <c r="AD66" s="23"/>
      <c r="AE66" s="2"/>
      <c r="AF66" s="21"/>
      <c r="AG66" s="21"/>
      <c r="AH66" s="21"/>
      <c r="AI66" s="12"/>
      <c r="AJ66" s="22"/>
      <c r="AK66" s="23"/>
      <c r="AL66" s="2"/>
      <c r="AM66" s="21"/>
      <c r="AN66" s="21"/>
      <c r="AO66" s="21"/>
      <c r="AP66" s="12"/>
      <c r="AQ66" s="22"/>
      <c r="AR66" s="23"/>
      <c r="AS66" s="2"/>
      <c r="AU66" s="13"/>
    </row>
    <row r="67" spans="1:47" s="4" customFormat="1" x14ac:dyDescent="0.2">
      <c r="A67" s="14" t="s">
        <v>26</v>
      </c>
      <c r="D67" s="143" t="s">
        <v>147</v>
      </c>
      <c r="E67" s="143"/>
      <c r="F67" s="143"/>
      <c r="G67" s="143"/>
      <c r="H67" s="143"/>
      <c r="I67" s="143"/>
      <c r="J67" s="2"/>
      <c r="K67" s="22"/>
      <c r="L67" s="22"/>
      <c r="M67" s="22"/>
      <c r="N67" s="139">
        <f>SUMIFS(Supplies!$H:$H,Supplies!$A:$A,$A$1,Supplies!$B:$B,K2)+SUMIFS(Supplies!$H:$H,Supplies!$A:$A,$A$1,Supplies!$B:$B,"all")</f>
        <v>0</v>
      </c>
      <c r="O67" s="22"/>
      <c r="P67" s="23"/>
      <c r="Q67" s="2"/>
      <c r="R67" s="22"/>
      <c r="S67" s="22"/>
      <c r="T67" s="22"/>
      <c r="U67" s="139">
        <f>SUMIFS(Supplies!$H:$H,Supplies!$A:$A,$A$1,Supplies!$B:$B,R2)+SUMIFS(Supplies!$H:$H,Supplies!$A:$A,$A$1,Supplies!$B:$B,"all")</f>
        <v>0</v>
      </c>
      <c r="V67" s="24"/>
      <c r="W67" s="23"/>
      <c r="X67" s="2"/>
      <c r="Y67" s="22"/>
      <c r="Z67" s="22"/>
      <c r="AA67" s="22"/>
      <c r="AB67" s="139">
        <f>SUMIFS(Supplies!$H:$H,Supplies!$A:$A,$A$1,Supplies!$B:$B,Y2)+SUMIFS(Supplies!$H:$H,Supplies!$A:$A,$A$1,Supplies!$B:$B,"all")</f>
        <v>0</v>
      </c>
      <c r="AC67" s="22"/>
      <c r="AD67" s="23"/>
      <c r="AE67" s="2"/>
      <c r="AF67" s="21"/>
      <c r="AG67" s="21"/>
      <c r="AH67" s="21"/>
      <c r="AI67" s="139">
        <f>SUMIFS(Supplies!$H:$H,Supplies!$A:$A,$A$1,Supplies!$B:$B,AF2)+SUMIFS(Supplies!$H:$H,Supplies!$A:$A,$A$1,Supplies!$B:$B,"all")</f>
        <v>0</v>
      </c>
      <c r="AJ67" s="22"/>
      <c r="AK67" s="23"/>
      <c r="AL67" s="2"/>
      <c r="AM67" s="21"/>
      <c r="AN67" s="21"/>
      <c r="AO67" s="21"/>
      <c r="AP67" s="139">
        <f>SUMIFS(Supplies!$H:$H,Supplies!$A:$A,$A$1,Supplies!$B:$B,AM2)+SUMIFS(Supplies!$H:$H,Supplies!$A:$A,$A$1,Supplies!$B:$B,"all")</f>
        <v>0</v>
      </c>
      <c r="AQ67" s="22"/>
      <c r="AR67" s="23"/>
      <c r="AS67" s="2"/>
      <c r="AU67" s="13">
        <f t="shared" ref="AU67:AU80" si="81">AP67+AI67+AB67+U67+N67</f>
        <v>0</v>
      </c>
    </row>
    <row r="68" spans="1:47" s="4" customFormat="1" x14ac:dyDescent="0.2">
      <c r="A68" s="14" t="s">
        <v>27</v>
      </c>
      <c r="J68" s="2"/>
      <c r="K68" s="22"/>
      <c r="L68" s="22"/>
      <c r="M68" s="22"/>
      <c r="N68" s="91">
        <v>0</v>
      </c>
      <c r="O68" s="22"/>
      <c r="P68" s="23"/>
      <c r="Q68" s="2"/>
      <c r="R68" s="22"/>
      <c r="S68" s="22"/>
      <c r="T68" s="22"/>
      <c r="U68" s="91">
        <v>0</v>
      </c>
      <c r="V68" s="24"/>
      <c r="W68" s="23"/>
      <c r="X68" s="2"/>
      <c r="Y68" s="22"/>
      <c r="Z68" s="22"/>
      <c r="AA68" s="22"/>
      <c r="AB68" s="91">
        <v>0</v>
      </c>
      <c r="AC68" s="22"/>
      <c r="AD68" s="23"/>
      <c r="AE68" s="2"/>
      <c r="AF68" s="21"/>
      <c r="AG68" s="21"/>
      <c r="AH68" s="21"/>
      <c r="AI68" s="119">
        <v>0</v>
      </c>
      <c r="AJ68" s="22"/>
      <c r="AK68" s="23"/>
      <c r="AL68" s="2"/>
      <c r="AM68" s="21"/>
      <c r="AN68" s="21"/>
      <c r="AO68" s="21"/>
      <c r="AP68" s="119">
        <v>0</v>
      </c>
      <c r="AQ68" s="22"/>
      <c r="AR68" s="23"/>
      <c r="AS68" s="2"/>
      <c r="AU68" s="13">
        <f t="shared" si="81"/>
        <v>0</v>
      </c>
    </row>
    <row r="69" spans="1:47" s="4" customFormat="1" x14ac:dyDescent="0.2">
      <c r="A69" s="14" t="s">
        <v>36</v>
      </c>
      <c r="J69" s="2"/>
      <c r="K69" s="22"/>
      <c r="L69" s="22"/>
      <c r="M69" s="22"/>
      <c r="N69" s="91">
        <v>0</v>
      </c>
      <c r="O69" s="22"/>
      <c r="P69" s="23"/>
      <c r="Q69" s="2"/>
      <c r="R69" s="22"/>
      <c r="S69" s="22"/>
      <c r="T69" s="22"/>
      <c r="U69" s="91">
        <v>0</v>
      </c>
      <c r="V69" s="24"/>
      <c r="W69" s="23"/>
      <c r="X69" s="2"/>
      <c r="Y69" s="22"/>
      <c r="Z69" s="22"/>
      <c r="AA69" s="22"/>
      <c r="AB69" s="91">
        <v>0</v>
      </c>
      <c r="AC69" s="22"/>
      <c r="AD69" s="23"/>
      <c r="AE69" s="2"/>
      <c r="AF69" s="21"/>
      <c r="AG69" s="21"/>
      <c r="AH69" s="21"/>
      <c r="AI69" s="119">
        <v>0</v>
      </c>
      <c r="AJ69" s="22"/>
      <c r="AK69" s="23"/>
      <c r="AL69" s="2"/>
      <c r="AM69" s="21"/>
      <c r="AN69" s="21"/>
      <c r="AO69" s="21"/>
      <c r="AP69" s="119">
        <v>0</v>
      </c>
      <c r="AQ69" s="22"/>
      <c r="AR69" s="23"/>
      <c r="AS69" s="2"/>
      <c r="AU69" s="13">
        <f t="shared" si="81"/>
        <v>0</v>
      </c>
    </row>
    <row r="70" spans="1:47" s="4" customFormat="1" x14ac:dyDescent="0.2">
      <c r="A70" s="14" t="s">
        <v>37</v>
      </c>
      <c r="J70" s="2"/>
      <c r="K70" s="22"/>
      <c r="L70" s="22"/>
      <c r="M70" s="22"/>
      <c r="N70" s="91">
        <v>0</v>
      </c>
      <c r="O70" s="22"/>
      <c r="P70" s="23"/>
      <c r="Q70" s="2"/>
      <c r="R70" s="22"/>
      <c r="S70" s="22"/>
      <c r="T70" s="22"/>
      <c r="U70" s="91">
        <v>0</v>
      </c>
      <c r="V70" s="24"/>
      <c r="W70" s="23"/>
      <c r="X70" s="2"/>
      <c r="Y70" s="22"/>
      <c r="Z70" s="22"/>
      <c r="AA70" s="22"/>
      <c r="AB70" s="91">
        <v>0</v>
      </c>
      <c r="AC70" s="22"/>
      <c r="AD70" s="23"/>
      <c r="AE70" s="2"/>
      <c r="AF70" s="21"/>
      <c r="AG70" s="21"/>
      <c r="AH70" s="21"/>
      <c r="AI70" s="119">
        <v>0</v>
      </c>
      <c r="AJ70" s="22"/>
      <c r="AK70" s="23"/>
      <c r="AL70" s="2"/>
      <c r="AM70" s="21"/>
      <c r="AN70" s="21"/>
      <c r="AO70" s="21"/>
      <c r="AP70" s="119">
        <v>0</v>
      </c>
      <c r="AQ70" s="22"/>
      <c r="AR70" s="23"/>
      <c r="AS70" s="2"/>
      <c r="AU70" s="13">
        <f t="shared" si="81"/>
        <v>0</v>
      </c>
    </row>
    <row r="71" spans="1:47" s="4" customFormat="1" hidden="1" x14ac:dyDescent="0.2">
      <c r="A71" s="14" t="s">
        <v>28</v>
      </c>
      <c r="B71" s="61">
        <f>Totals!B71</f>
        <v>0</v>
      </c>
      <c r="J71" s="2"/>
      <c r="K71" s="22"/>
      <c r="L71" s="22"/>
      <c r="M71" s="22"/>
      <c r="N71" s="91">
        <v>0</v>
      </c>
      <c r="O71" s="22"/>
      <c r="P71" s="23"/>
      <c r="Q71" s="2"/>
      <c r="R71" s="22"/>
      <c r="S71" s="22"/>
      <c r="T71" s="22"/>
      <c r="U71" s="91">
        <v>0</v>
      </c>
      <c r="V71" s="24"/>
      <c r="W71" s="23"/>
      <c r="X71" s="2"/>
      <c r="Y71" s="22"/>
      <c r="Z71" s="22"/>
      <c r="AA71" s="22"/>
      <c r="AB71" s="91">
        <v>0</v>
      </c>
      <c r="AC71" s="22"/>
      <c r="AD71" s="23"/>
      <c r="AE71" s="2"/>
      <c r="AF71" s="21"/>
      <c r="AG71" s="21"/>
      <c r="AH71" s="21"/>
      <c r="AI71" s="119">
        <v>0</v>
      </c>
      <c r="AJ71" s="22"/>
      <c r="AK71" s="23"/>
      <c r="AL71" s="2"/>
      <c r="AM71" s="21"/>
      <c r="AN71" s="21"/>
      <c r="AO71" s="21"/>
      <c r="AP71" s="119">
        <v>0</v>
      </c>
      <c r="AQ71" s="22"/>
      <c r="AR71" s="23"/>
      <c r="AS71" s="2"/>
      <c r="AU71" s="13">
        <f t="shared" si="81"/>
        <v>0</v>
      </c>
    </row>
    <row r="72" spans="1:47" s="4" customFormat="1" hidden="1" x14ac:dyDescent="0.2">
      <c r="A72" s="14" t="s">
        <v>28</v>
      </c>
      <c r="B72" s="61">
        <f>Totals!B72</f>
        <v>0</v>
      </c>
      <c r="J72" s="2"/>
      <c r="K72" s="22"/>
      <c r="L72" s="22"/>
      <c r="M72" s="22"/>
      <c r="N72" s="91">
        <v>0</v>
      </c>
      <c r="O72" s="22"/>
      <c r="P72" s="23"/>
      <c r="Q72" s="2"/>
      <c r="R72" s="22"/>
      <c r="S72" s="22"/>
      <c r="T72" s="22"/>
      <c r="U72" s="91">
        <v>0</v>
      </c>
      <c r="V72" s="24"/>
      <c r="W72" s="23"/>
      <c r="X72" s="2"/>
      <c r="Y72" s="22"/>
      <c r="Z72" s="22"/>
      <c r="AA72" s="22"/>
      <c r="AB72" s="91">
        <v>0</v>
      </c>
      <c r="AC72" s="22"/>
      <c r="AD72" s="23"/>
      <c r="AE72" s="2"/>
      <c r="AF72" s="21"/>
      <c r="AG72" s="21"/>
      <c r="AH72" s="21"/>
      <c r="AI72" s="119">
        <v>0</v>
      </c>
      <c r="AJ72" s="22"/>
      <c r="AK72" s="23"/>
      <c r="AL72" s="2"/>
      <c r="AM72" s="21"/>
      <c r="AN72" s="21"/>
      <c r="AO72" s="21"/>
      <c r="AP72" s="119">
        <v>0</v>
      </c>
      <c r="AQ72" s="22"/>
      <c r="AR72" s="23"/>
      <c r="AS72" s="2"/>
      <c r="AU72" s="13">
        <f t="shared" si="81"/>
        <v>0</v>
      </c>
    </row>
    <row r="73" spans="1:47" s="4" customFormat="1" hidden="1" x14ac:dyDescent="0.2">
      <c r="A73" s="14" t="s">
        <v>28</v>
      </c>
      <c r="B73" s="61">
        <f>Totals!B73</f>
        <v>0</v>
      </c>
      <c r="J73" s="2"/>
      <c r="K73" s="22"/>
      <c r="L73" s="22"/>
      <c r="M73" s="22"/>
      <c r="N73" s="91">
        <v>0</v>
      </c>
      <c r="O73" s="22"/>
      <c r="P73" s="23"/>
      <c r="Q73" s="2"/>
      <c r="R73" s="22"/>
      <c r="S73" s="22"/>
      <c r="T73" s="22"/>
      <c r="U73" s="91">
        <v>0</v>
      </c>
      <c r="V73" s="24"/>
      <c r="W73" s="23"/>
      <c r="X73" s="2"/>
      <c r="Y73" s="22"/>
      <c r="Z73" s="22"/>
      <c r="AA73" s="22"/>
      <c r="AB73" s="91">
        <v>0</v>
      </c>
      <c r="AC73" s="22"/>
      <c r="AD73" s="23"/>
      <c r="AE73" s="2"/>
      <c r="AF73" s="21"/>
      <c r="AG73" s="21"/>
      <c r="AH73" s="21"/>
      <c r="AI73" s="119">
        <v>0</v>
      </c>
      <c r="AJ73" s="22"/>
      <c r="AK73" s="23"/>
      <c r="AL73" s="2"/>
      <c r="AM73" s="21"/>
      <c r="AN73" s="21"/>
      <c r="AO73" s="21"/>
      <c r="AP73" s="119">
        <v>0</v>
      </c>
      <c r="AQ73" s="22"/>
      <c r="AR73" s="23"/>
      <c r="AS73" s="2"/>
      <c r="AU73" s="13">
        <f t="shared" ref="AU73" si="82">AP73+AI73+AB73+U73+N73</f>
        <v>0</v>
      </c>
    </row>
    <row r="74" spans="1:47" s="4" customFormat="1" hidden="1" x14ac:dyDescent="0.2">
      <c r="A74" s="14" t="s">
        <v>28</v>
      </c>
      <c r="B74" s="61">
        <f>Totals!B74</f>
        <v>0</v>
      </c>
      <c r="J74" s="2"/>
      <c r="K74" s="22"/>
      <c r="L74" s="22"/>
      <c r="M74" s="22"/>
      <c r="N74" s="91">
        <v>0</v>
      </c>
      <c r="O74" s="22"/>
      <c r="P74" s="23"/>
      <c r="Q74" s="2"/>
      <c r="R74" s="22"/>
      <c r="S74" s="22"/>
      <c r="T74" s="22"/>
      <c r="U74" s="91">
        <v>0</v>
      </c>
      <c r="V74" s="24"/>
      <c r="W74" s="23"/>
      <c r="X74" s="2"/>
      <c r="Y74" s="22"/>
      <c r="Z74" s="22"/>
      <c r="AA74" s="22"/>
      <c r="AB74" s="91">
        <v>0</v>
      </c>
      <c r="AC74" s="22"/>
      <c r="AD74" s="23"/>
      <c r="AE74" s="2"/>
      <c r="AF74" s="21"/>
      <c r="AG74" s="21"/>
      <c r="AH74" s="21"/>
      <c r="AI74" s="119">
        <v>0</v>
      </c>
      <c r="AJ74" s="22"/>
      <c r="AK74" s="23"/>
      <c r="AL74" s="2"/>
      <c r="AM74" s="21"/>
      <c r="AN74" s="21"/>
      <c r="AO74" s="21"/>
      <c r="AP74" s="119">
        <v>0</v>
      </c>
      <c r="AQ74" s="22"/>
      <c r="AR74" s="23"/>
      <c r="AS74" s="2"/>
      <c r="AU74" s="13">
        <f t="shared" si="81"/>
        <v>0</v>
      </c>
    </row>
    <row r="75" spans="1:47" s="4" customFormat="1" hidden="1" x14ac:dyDescent="0.2">
      <c r="A75" s="14" t="s">
        <v>28</v>
      </c>
      <c r="B75" s="61">
        <f>Totals!B75</f>
        <v>0</v>
      </c>
      <c r="J75" s="2"/>
      <c r="K75" s="22"/>
      <c r="L75" s="22"/>
      <c r="M75" s="22"/>
      <c r="N75" s="91">
        <v>0</v>
      </c>
      <c r="O75" s="22"/>
      <c r="P75" s="23"/>
      <c r="Q75" s="2"/>
      <c r="R75" s="22"/>
      <c r="S75" s="22"/>
      <c r="T75" s="22"/>
      <c r="U75" s="91">
        <v>0</v>
      </c>
      <c r="V75" s="24"/>
      <c r="W75" s="23"/>
      <c r="X75" s="2"/>
      <c r="Y75" s="22"/>
      <c r="Z75" s="22"/>
      <c r="AA75" s="22"/>
      <c r="AB75" s="91">
        <v>0</v>
      </c>
      <c r="AC75" s="22"/>
      <c r="AD75" s="23"/>
      <c r="AE75" s="2"/>
      <c r="AF75" s="21"/>
      <c r="AG75" s="21"/>
      <c r="AH75" s="21"/>
      <c r="AI75" s="119">
        <v>0</v>
      </c>
      <c r="AJ75" s="22"/>
      <c r="AK75" s="23"/>
      <c r="AL75" s="2"/>
      <c r="AM75" s="21"/>
      <c r="AN75" s="21"/>
      <c r="AO75" s="21"/>
      <c r="AP75" s="119">
        <v>0</v>
      </c>
      <c r="AQ75" s="22"/>
      <c r="AR75" s="23"/>
      <c r="AS75" s="2"/>
      <c r="AU75" s="13">
        <f t="shared" si="81"/>
        <v>0</v>
      </c>
    </row>
    <row r="76" spans="1:47" s="4" customFormat="1" x14ac:dyDescent="0.2">
      <c r="A76" s="14" t="s">
        <v>38</v>
      </c>
      <c r="J76" s="2"/>
      <c r="K76" s="22"/>
      <c r="L76" s="22"/>
      <c r="M76" s="22"/>
      <c r="N76" s="91">
        <v>0</v>
      </c>
      <c r="O76" s="22"/>
      <c r="P76" s="23"/>
      <c r="Q76" s="2"/>
      <c r="R76" s="22"/>
      <c r="S76" s="22"/>
      <c r="T76" s="22"/>
      <c r="U76" s="91">
        <v>0</v>
      </c>
      <c r="V76" s="24"/>
      <c r="W76" s="23"/>
      <c r="X76" s="2"/>
      <c r="Y76" s="22"/>
      <c r="Z76" s="22"/>
      <c r="AA76" s="22"/>
      <c r="AB76" s="91">
        <v>0</v>
      </c>
      <c r="AC76" s="22"/>
      <c r="AD76" s="23"/>
      <c r="AE76" s="2"/>
      <c r="AF76" s="21"/>
      <c r="AG76" s="21"/>
      <c r="AH76" s="21"/>
      <c r="AI76" s="119">
        <v>0</v>
      </c>
      <c r="AJ76" s="22"/>
      <c r="AK76" s="23"/>
      <c r="AL76" s="2"/>
      <c r="AM76" s="21"/>
      <c r="AN76" s="21"/>
      <c r="AO76" s="21"/>
      <c r="AP76" s="119">
        <v>0</v>
      </c>
      <c r="AQ76" s="22"/>
      <c r="AR76" s="23"/>
      <c r="AS76" s="2"/>
      <c r="AU76" s="13">
        <f t="shared" si="81"/>
        <v>0</v>
      </c>
    </row>
    <row r="77" spans="1:47" s="4" customFormat="1" x14ac:dyDescent="0.2">
      <c r="A77" s="14" t="s">
        <v>39</v>
      </c>
      <c r="J77" s="2"/>
      <c r="K77" s="22"/>
      <c r="L77" s="22"/>
      <c r="M77" s="22"/>
      <c r="N77" s="91">
        <v>0</v>
      </c>
      <c r="O77" s="22"/>
      <c r="P77" s="23"/>
      <c r="Q77" s="2"/>
      <c r="R77" s="22"/>
      <c r="S77" s="22"/>
      <c r="T77" s="22"/>
      <c r="U77" s="91">
        <v>0</v>
      </c>
      <c r="V77" s="24"/>
      <c r="W77" s="23"/>
      <c r="X77" s="2"/>
      <c r="Y77" s="22"/>
      <c r="Z77" s="22"/>
      <c r="AA77" s="22"/>
      <c r="AB77" s="91">
        <v>0</v>
      </c>
      <c r="AC77" s="22"/>
      <c r="AD77" s="23"/>
      <c r="AE77" s="2"/>
      <c r="AF77" s="21"/>
      <c r="AG77" s="21"/>
      <c r="AH77" s="21"/>
      <c r="AI77" s="119">
        <v>0</v>
      </c>
      <c r="AJ77" s="22"/>
      <c r="AK77" s="23"/>
      <c r="AL77" s="2"/>
      <c r="AM77" s="21"/>
      <c r="AN77" s="21"/>
      <c r="AO77" s="21"/>
      <c r="AP77" s="119">
        <v>0</v>
      </c>
      <c r="AQ77" s="22"/>
      <c r="AR77" s="23"/>
      <c r="AS77" s="2"/>
      <c r="AU77" s="13">
        <f t="shared" si="81"/>
        <v>0</v>
      </c>
    </row>
    <row r="78" spans="1:47" s="4" customFormat="1" x14ac:dyDescent="0.2">
      <c r="A78" s="14" t="s">
        <v>40</v>
      </c>
      <c r="C78" s="59">
        <v>12000</v>
      </c>
      <c r="D78" s="4" t="s">
        <v>55</v>
      </c>
      <c r="J78" s="2"/>
      <c r="K78" s="22"/>
      <c r="L78" s="22"/>
      <c r="M78" s="22"/>
      <c r="N78" s="12">
        <f>$C78*(($C$25*E25/12)+($C$26*E26/12)+($C$27*E27/12)+($C$28*E28/12)+($C$29*E29/12)+($C$30*E30/12)+($C$31*E31/12)+($C$32*E32/12))</f>
        <v>0</v>
      </c>
      <c r="O78" s="22"/>
      <c r="P78" s="23"/>
      <c r="Q78" s="2"/>
      <c r="R78" s="22"/>
      <c r="S78" s="22"/>
      <c r="T78" s="22"/>
      <c r="U78" s="12">
        <f>$C78*(($C$25*F25/12)+($C$26*F26/12)+($C$27*F27/12)+($C$28*F28/12)+($C$29*F29/12)+($C$30*F30/12)+($C$31*F31/12)+($C$32*F32/12))</f>
        <v>0</v>
      </c>
      <c r="V78" s="24"/>
      <c r="W78" s="23"/>
      <c r="X78" s="2"/>
      <c r="Y78" s="22"/>
      <c r="Z78" s="22"/>
      <c r="AA78" s="22"/>
      <c r="AB78" s="12">
        <f>$C78*(($C$25*G25/12)+($C$26*G26/12)+($C$27*G27/12)+($C$28*G28/12)+($C$29*G29/12)+($C$30*G30/12)+($C$31*G31/12)+($C$32*G32/12))</f>
        <v>0</v>
      </c>
      <c r="AC78" s="22"/>
      <c r="AD78" s="23"/>
      <c r="AE78" s="2"/>
      <c r="AF78" s="21"/>
      <c r="AG78" s="21"/>
      <c r="AH78" s="21"/>
      <c r="AI78" s="12">
        <f>$C78*(($C$25*H25/12)+($C$26*H26/12)+($C$27*H27/12)+($C$28*H28/12)+($C$29*H29/12)+($C$30*H30/12)+($C$31*H31/12)+($C$32*H32/12))</f>
        <v>0</v>
      </c>
      <c r="AJ78" s="22"/>
      <c r="AK78" s="23"/>
      <c r="AL78" s="2"/>
      <c r="AM78" s="21"/>
      <c r="AN78" s="21"/>
      <c r="AO78" s="21"/>
      <c r="AP78" s="12">
        <f>$C78*(($C$25*I25/12)+($C$26*I26/12)+($C$27*I27/12)+($C$28*I28/12)+($C$29*I29/12)+($C$30*I30/12)+($C$31*I31/12)+($C$32*I32/12))</f>
        <v>0</v>
      </c>
      <c r="AQ78" s="22"/>
      <c r="AR78" s="23"/>
      <c r="AS78" s="2"/>
      <c r="AU78" s="13">
        <f t="shared" si="81"/>
        <v>0</v>
      </c>
    </row>
    <row r="79" spans="1:47" s="4" customFormat="1" x14ac:dyDescent="0.2">
      <c r="A79" s="14" t="s">
        <v>41</v>
      </c>
      <c r="C79" s="26"/>
      <c r="J79" s="2"/>
      <c r="K79" s="22"/>
      <c r="L79" s="22"/>
      <c r="M79" s="22"/>
      <c r="N79" s="91">
        <v>0</v>
      </c>
      <c r="O79" s="22"/>
      <c r="P79" s="23"/>
      <c r="Q79" s="2"/>
      <c r="R79" s="22"/>
      <c r="S79" s="22"/>
      <c r="T79" s="22"/>
      <c r="U79" s="91">
        <v>0</v>
      </c>
      <c r="V79" s="24"/>
      <c r="W79" s="23"/>
      <c r="X79" s="2"/>
      <c r="Y79" s="22"/>
      <c r="Z79" s="22"/>
      <c r="AA79" s="22"/>
      <c r="AB79" s="91">
        <v>0</v>
      </c>
      <c r="AC79" s="22"/>
      <c r="AD79" s="23"/>
      <c r="AE79" s="2"/>
      <c r="AF79" s="21"/>
      <c r="AG79" s="21"/>
      <c r="AH79" s="21"/>
      <c r="AI79" s="119">
        <v>0</v>
      </c>
      <c r="AJ79" s="22"/>
      <c r="AK79" s="23"/>
      <c r="AL79" s="2"/>
      <c r="AM79" s="21"/>
      <c r="AN79" s="21"/>
      <c r="AO79" s="21"/>
      <c r="AP79" s="119">
        <v>0</v>
      </c>
      <c r="AQ79" s="22"/>
      <c r="AR79" s="23"/>
      <c r="AS79" s="2"/>
      <c r="AU79" s="13">
        <f t="shared" si="81"/>
        <v>0</v>
      </c>
    </row>
    <row r="80" spans="1:47" s="4" customFormat="1" x14ac:dyDescent="0.2">
      <c r="A80" s="14" t="s">
        <v>42</v>
      </c>
      <c r="C80" s="26"/>
      <c r="J80" s="2"/>
      <c r="K80" s="22"/>
      <c r="L80" s="22"/>
      <c r="M80" s="22"/>
      <c r="N80" s="91">
        <v>0</v>
      </c>
      <c r="O80" s="22"/>
      <c r="P80" s="23"/>
      <c r="Q80" s="2"/>
      <c r="R80" s="22"/>
      <c r="S80" s="22"/>
      <c r="T80" s="22"/>
      <c r="U80" s="91">
        <v>0</v>
      </c>
      <c r="V80" s="24"/>
      <c r="W80" s="23"/>
      <c r="X80" s="2"/>
      <c r="Y80" s="22"/>
      <c r="Z80" s="22"/>
      <c r="AA80" s="22"/>
      <c r="AB80" s="91">
        <v>0</v>
      </c>
      <c r="AC80" s="22"/>
      <c r="AD80" s="23"/>
      <c r="AE80" s="2"/>
      <c r="AF80" s="21"/>
      <c r="AG80" s="21"/>
      <c r="AH80" s="21"/>
      <c r="AI80" s="119">
        <v>0</v>
      </c>
      <c r="AJ80" s="22"/>
      <c r="AK80" s="23"/>
      <c r="AL80" s="2"/>
      <c r="AM80" s="21"/>
      <c r="AN80" s="21"/>
      <c r="AO80" s="21"/>
      <c r="AP80" s="119">
        <v>0</v>
      </c>
      <c r="AQ80" s="22"/>
      <c r="AR80" s="23"/>
      <c r="AS80" s="2"/>
      <c r="AU80" s="13">
        <f t="shared" si="81"/>
        <v>0</v>
      </c>
    </row>
    <row r="81" spans="1:55" s="4" customFormat="1" x14ac:dyDescent="0.2">
      <c r="D81" s="80" t="s">
        <v>73</v>
      </c>
      <c r="J81" s="2"/>
      <c r="K81" s="18"/>
      <c r="L81" s="18"/>
      <c r="M81" s="18"/>
      <c r="N81" s="15">
        <f>SUM(N67:N80)</f>
        <v>0</v>
      </c>
      <c r="O81" s="18"/>
      <c r="P81" s="19"/>
      <c r="Q81" s="2"/>
      <c r="R81" s="18"/>
      <c r="S81" s="18"/>
      <c r="T81" s="18"/>
      <c r="U81" s="15">
        <f>SUM(U67:U80)</f>
        <v>0</v>
      </c>
      <c r="V81" s="20"/>
      <c r="W81" s="19"/>
      <c r="X81" s="2"/>
      <c r="Y81" s="18"/>
      <c r="Z81" s="18"/>
      <c r="AA81" s="18"/>
      <c r="AB81" s="15">
        <f>SUM(AB67:AB80)</f>
        <v>0</v>
      </c>
      <c r="AC81" s="18"/>
      <c r="AD81" s="19"/>
      <c r="AE81" s="2"/>
      <c r="AF81" s="21"/>
      <c r="AG81" s="21"/>
      <c r="AH81" s="21"/>
      <c r="AI81" s="15">
        <f>SUM(AI67:AI80)</f>
        <v>0</v>
      </c>
      <c r="AJ81" s="18"/>
      <c r="AK81" s="19"/>
      <c r="AL81" s="2"/>
      <c r="AM81" s="21"/>
      <c r="AN81" s="21"/>
      <c r="AO81" s="21"/>
      <c r="AP81" s="15">
        <f>SUM(AP67:AP80)</f>
        <v>0</v>
      </c>
      <c r="AQ81" s="18"/>
      <c r="AR81" s="19"/>
      <c r="AS81" s="2"/>
      <c r="AU81" s="15">
        <f>SUM(AU67:AU80)</f>
        <v>0</v>
      </c>
      <c r="BC81" s="66"/>
    </row>
    <row r="82" spans="1:55" s="4" customFormat="1" x14ac:dyDescent="0.2">
      <c r="J82" s="2"/>
      <c r="K82" s="18"/>
      <c r="L82" s="18"/>
      <c r="M82" s="18"/>
      <c r="N82" s="10"/>
      <c r="O82" s="18"/>
      <c r="P82" s="19"/>
      <c r="Q82" s="2"/>
      <c r="R82" s="18"/>
      <c r="S82" s="18"/>
      <c r="T82" s="18"/>
      <c r="U82" s="10"/>
      <c r="V82" s="20"/>
      <c r="W82" s="19"/>
      <c r="X82" s="2"/>
      <c r="Y82" s="18"/>
      <c r="Z82" s="18"/>
      <c r="AA82" s="18"/>
      <c r="AB82" s="10"/>
      <c r="AC82" s="18"/>
      <c r="AD82" s="19"/>
      <c r="AE82" s="2"/>
      <c r="AF82" s="21"/>
      <c r="AG82" s="21"/>
      <c r="AH82" s="21"/>
      <c r="AI82" s="10"/>
      <c r="AJ82" s="18"/>
      <c r="AK82" s="19"/>
      <c r="AL82" s="2"/>
      <c r="AM82" s="21"/>
      <c r="AN82" s="21"/>
      <c r="AO82" s="21"/>
      <c r="AP82" s="10"/>
      <c r="AQ82" s="18"/>
      <c r="AR82" s="19"/>
      <c r="AS82" s="2"/>
      <c r="AU82" s="13"/>
    </row>
    <row r="83" spans="1:55" s="4" customFormat="1" x14ac:dyDescent="0.2">
      <c r="A83" s="1" t="s">
        <v>29</v>
      </c>
      <c r="J83" s="2"/>
      <c r="K83" s="18"/>
      <c r="L83" s="18"/>
      <c r="M83" s="18"/>
      <c r="N83" s="15">
        <f>N44+N52+N57+N81+N64</f>
        <v>0</v>
      </c>
      <c r="O83" s="18"/>
      <c r="P83" s="19"/>
      <c r="Q83" s="2"/>
      <c r="R83" s="18"/>
      <c r="S83" s="18"/>
      <c r="T83" s="18"/>
      <c r="U83" s="15">
        <f>U44+U52+U57+U81+U64</f>
        <v>0</v>
      </c>
      <c r="V83" s="20"/>
      <c r="W83" s="19"/>
      <c r="X83" s="2"/>
      <c r="Y83" s="18"/>
      <c r="Z83" s="18"/>
      <c r="AA83" s="18"/>
      <c r="AB83" s="15">
        <f>AB44+AB52+AB57+AB81+AB64</f>
        <v>0</v>
      </c>
      <c r="AC83" s="18"/>
      <c r="AD83" s="19"/>
      <c r="AE83" s="2"/>
      <c r="AF83" s="21"/>
      <c r="AG83" s="21"/>
      <c r="AH83" s="21"/>
      <c r="AI83" s="15">
        <f>AI44+AI52+AI57+AI81+AI64</f>
        <v>0</v>
      </c>
      <c r="AJ83" s="18"/>
      <c r="AK83" s="19"/>
      <c r="AL83" s="2"/>
      <c r="AM83" s="21"/>
      <c r="AN83" s="21"/>
      <c r="AO83" s="21"/>
      <c r="AP83" s="15">
        <f>AP44+AP52+AP57+AP81+AP64</f>
        <v>0</v>
      </c>
      <c r="AQ83" s="18"/>
      <c r="AR83" s="19"/>
      <c r="AS83" s="2"/>
      <c r="AU83" s="13">
        <f>AU44+AU52+AU57+AU81+AU64</f>
        <v>0</v>
      </c>
      <c r="AV83" s="10"/>
      <c r="AW83" s="10"/>
      <c r="AX83" s="10"/>
      <c r="AY83" s="10"/>
      <c r="AZ83" s="10"/>
      <c r="BA83" s="73"/>
    </row>
    <row r="84" spans="1:55" s="4" customFormat="1" x14ac:dyDescent="0.2">
      <c r="J84" s="2"/>
      <c r="K84" s="18"/>
      <c r="L84" s="18"/>
      <c r="M84" s="18"/>
      <c r="N84" s="10"/>
      <c r="O84" s="18"/>
      <c r="P84" s="19"/>
      <c r="Q84" s="2"/>
      <c r="R84" s="18"/>
      <c r="S84" s="18"/>
      <c r="T84" s="18"/>
      <c r="U84" s="10"/>
      <c r="V84" s="20"/>
      <c r="W84" s="19"/>
      <c r="X84" s="2"/>
      <c r="Y84" s="18"/>
      <c r="Z84" s="18"/>
      <c r="AA84" s="18"/>
      <c r="AB84" s="10"/>
      <c r="AC84" s="18"/>
      <c r="AD84" s="19"/>
      <c r="AE84" s="2"/>
      <c r="AF84" s="21"/>
      <c r="AG84" s="21"/>
      <c r="AH84" s="21"/>
      <c r="AI84" s="10"/>
      <c r="AJ84" s="18"/>
      <c r="AK84" s="19"/>
      <c r="AL84" s="2"/>
      <c r="AM84" s="21"/>
      <c r="AN84" s="21"/>
      <c r="AO84" s="21"/>
      <c r="AP84" s="10"/>
      <c r="AQ84" s="18"/>
      <c r="AR84" s="19"/>
      <c r="AS84" s="2"/>
      <c r="AU84" s="13"/>
      <c r="AV84" s="10"/>
      <c r="AW84" s="10"/>
      <c r="AX84" s="10"/>
      <c r="AY84" s="10"/>
      <c r="AZ84" s="10"/>
    </row>
    <row r="85" spans="1:55" s="4" customFormat="1" x14ac:dyDescent="0.2">
      <c r="A85" s="76" t="s">
        <v>78</v>
      </c>
      <c r="J85" s="2"/>
      <c r="K85" s="18"/>
      <c r="L85" s="18"/>
      <c r="M85" s="18"/>
      <c r="N85" s="10">
        <f>N83-N52-N71-N72-N73-N74-N75-N78+N91</f>
        <v>0</v>
      </c>
      <c r="O85" s="18"/>
      <c r="P85" s="19"/>
      <c r="Q85" s="2"/>
      <c r="R85" s="18"/>
      <c r="S85" s="18"/>
      <c r="T85" s="18"/>
      <c r="U85" s="10">
        <f>U83-U52-U71-U72-U73-U74-U75-U78+U91</f>
        <v>0</v>
      </c>
      <c r="V85" s="20"/>
      <c r="W85" s="19"/>
      <c r="X85" s="2"/>
      <c r="Y85" s="18"/>
      <c r="Z85" s="18"/>
      <c r="AA85" s="18"/>
      <c r="AB85" s="10">
        <f>AB83-AB52-AB71-AB72-AB73-AB74-AB75-AB78+AB91</f>
        <v>0</v>
      </c>
      <c r="AC85" s="18"/>
      <c r="AD85" s="19"/>
      <c r="AE85" s="2"/>
      <c r="AF85" s="21"/>
      <c r="AG85" s="21"/>
      <c r="AH85" s="21"/>
      <c r="AI85" s="10">
        <f>AI83-AI52-AI71-AI72-AI73-AI74-AI75-AI78+AI91</f>
        <v>0</v>
      </c>
      <c r="AJ85" s="18"/>
      <c r="AK85" s="19"/>
      <c r="AL85" s="2"/>
      <c r="AM85" s="21"/>
      <c r="AN85" s="21"/>
      <c r="AO85" s="21"/>
      <c r="AP85" s="10">
        <f>AP83-AP52-AP71-AP72-AP73-AP74-AP75-AP78+AP91</f>
        <v>0</v>
      </c>
      <c r="AQ85" s="18"/>
      <c r="AR85" s="19"/>
      <c r="AS85" s="2"/>
      <c r="AU85" s="13">
        <f>SUM(N85,U85,AB85,AI85,AP85)</f>
        <v>0</v>
      </c>
      <c r="AV85" s="74"/>
      <c r="AW85" s="74"/>
    </row>
    <row r="86" spans="1:55" s="4" customFormat="1" x14ac:dyDescent="0.2">
      <c r="A86" s="1" t="s">
        <v>30</v>
      </c>
      <c r="J86" s="2"/>
      <c r="K86" s="18"/>
      <c r="L86" s="18"/>
      <c r="M86" s="18"/>
      <c r="N86" s="10">
        <f>ROUND(Totals!$C$86*N85,0)</f>
        <v>0</v>
      </c>
      <c r="O86" s="18"/>
      <c r="P86" s="19"/>
      <c r="Q86" s="2"/>
      <c r="R86" s="18"/>
      <c r="S86" s="18"/>
      <c r="T86" s="18"/>
      <c r="U86" s="10">
        <f>ROUND(Totals!$C$86*U85,0)</f>
        <v>0</v>
      </c>
      <c r="V86" s="20"/>
      <c r="W86" s="19"/>
      <c r="X86" s="2"/>
      <c r="Y86" s="18"/>
      <c r="Z86" s="18"/>
      <c r="AA86" s="18"/>
      <c r="AB86" s="10">
        <f>ROUND(Totals!$C$86*AB85,0)</f>
        <v>0</v>
      </c>
      <c r="AC86" s="18"/>
      <c r="AD86" s="19"/>
      <c r="AE86" s="2"/>
      <c r="AF86" s="21"/>
      <c r="AG86" s="21"/>
      <c r="AH86" s="21"/>
      <c r="AI86" s="10">
        <f>ROUND(Totals!$C$86*AI85,0)</f>
        <v>0</v>
      </c>
      <c r="AJ86" s="18"/>
      <c r="AK86" s="19"/>
      <c r="AL86" s="2"/>
      <c r="AM86" s="21"/>
      <c r="AN86" s="21"/>
      <c r="AO86" s="21"/>
      <c r="AP86" s="10">
        <f>ROUND(Totals!$C$86*AP85,0)</f>
        <v>0</v>
      </c>
      <c r="AQ86" s="18"/>
      <c r="AR86" s="19"/>
      <c r="AS86" s="2"/>
      <c r="AU86" s="13">
        <f>SUM(N86,U86,AB86,AI86,AP86)</f>
        <v>0</v>
      </c>
      <c r="AV86" s="10"/>
      <c r="AW86" s="10"/>
      <c r="AX86" s="10"/>
      <c r="AY86" s="10"/>
      <c r="AZ86" s="10"/>
      <c r="BA86" s="73"/>
    </row>
    <row r="87" spans="1:55" s="4" customFormat="1" x14ac:dyDescent="0.2">
      <c r="A87" s="27"/>
      <c r="B87" s="4" t="s">
        <v>45</v>
      </c>
      <c r="J87" s="2"/>
      <c r="K87" s="18"/>
      <c r="L87" s="18"/>
      <c r="M87" s="18"/>
      <c r="N87" s="10"/>
      <c r="O87" s="18"/>
      <c r="P87" s="19"/>
      <c r="Q87" s="2"/>
      <c r="R87" s="18"/>
      <c r="S87" s="18"/>
      <c r="T87" s="18"/>
      <c r="U87" s="10"/>
      <c r="V87" s="20"/>
      <c r="W87" s="19"/>
      <c r="X87" s="2"/>
      <c r="Y87" s="18"/>
      <c r="Z87" s="18"/>
      <c r="AA87" s="18"/>
      <c r="AB87" s="10"/>
      <c r="AC87" s="18"/>
      <c r="AD87" s="19"/>
      <c r="AE87" s="2"/>
      <c r="AF87" s="21"/>
      <c r="AG87" s="21"/>
      <c r="AH87" s="21"/>
      <c r="AI87" s="10"/>
      <c r="AJ87" s="18"/>
      <c r="AK87" s="19"/>
      <c r="AL87" s="2"/>
      <c r="AM87" s="21"/>
      <c r="AN87" s="21"/>
      <c r="AO87" s="21"/>
      <c r="AP87" s="10"/>
      <c r="AQ87" s="18"/>
      <c r="AR87" s="19"/>
      <c r="AS87" s="2"/>
      <c r="AU87" s="13"/>
      <c r="AV87" s="10"/>
      <c r="AW87" s="10"/>
      <c r="AX87" s="10"/>
      <c r="AY87" s="10"/>
      <c r="AZ87" s="10"/>
    </row>
    <row r="88" spans="1:55" s="4" customFormat="1" ht="13.5" thickBot="1" x14ac:dyDescent="0.25">
      <c r="A88" s="1" t="s">
        <v>31</v>
      </c>
      <c r="J88" s="2"/>
      <c r="K88" s="18"/>
      <c r="L88" s="18"/>
      <c r="M88" s="18"/>
      <c r="N88" s="28">
        <f>N83+N86</f>
        <v>0</v>
      </c>
      <c r="O88" s="18"/>
      <c r="P88" s="19"/>
      <c r="Q88" s="2"/>
      <c r="R88" s="18"/>
      <c r="S88" s="18"/>
      <c r="T88" s="18"/>
      <c r="U88" s="28">
        <f>U83+U86</f>
        <v>0</v>
      </c>
      <c r="V88" s="20"/>
      <c r="W88" s="19"/>
      <c r="X88" s="2"/>
      <c r="Y88" s="18"/>
      <c r="Z88" s="18"/>
      <c r="AA88" s="18"/>
      <c r="AB88" s="28">
        <f>AB83+AB86</f>
        <v>0</v>
      </c>
      <c r="AC88" s="18"/>
      <c r="AD88" s="19"/>
      <c r="AE88" s="2"/>
      <c r="AF88" s="21"/>
      <c r="AG88" s="21"/>
      <c r="AH88" s="21"/>
      <c r="AI88" s="28">
        <f>AI83+AI86</f>
        <v>0</v>
      </c>
      <c r="AJ88" s="18"/>
      <c r="AK88" s="19"/>
      <c r="AL88" s="2"/>
      <c r="AM88" s="21"/>
      <c r="AN88" s="21"/>
      <c r="AO88" s="21"/>
      <c r="AP88" s="28">
        <f>AP83+AP86</f>
        <v>0</v>
      </c>
      <c r="AQ88" s="18"/>
      <c r="AR88" s="19"/>
      <c r="AS88" s="2"/>
      <c r="AU88" s="60">
        <f t="shared" ref="AU88" si="83">AU83+AU86</f>
        <v>0</v>
      </c>
      <c r="AV88" s="10"/>
      <c r="AW88" s="10"/>
      <c r="AX88" s="10"/>
      <c r="AY88" s="10"/>
      <c r="AZ88" s="10"/>
      <c r="BA88" s="73"/>
      <c r="BB88" s="3"/>
      <c r="BC88" s="73"/>
    </row>
    <row r="89" spans="1:55" s="4" customFormat="1" ht="13.5" thickTop="1" x14ac:dyDescent="0.2">
      <c r="J89" s="2"/>
      <c r="K89" s="18"/>
      <c r="L89" s="18"/>
      <c r="M89" s="18"/>
      <c r="N89" s="10"/>
      <c r="O89" s="18"/>
      <c r="P89" s="19"/>
      <c r="Q89" s="2"/>
      <c r="R89" s="18"/>
      <c r="S89" s="18"/>
      <c r="T89" s="18"/>
      <c r="U89" s="10"/>
      <c r="V89" s="20"/>
      <c r="W89" s="19"/>
      <c r="X89" s="2"/>
      <c r="Y89" s="18"/>
      <c r="Z89" s="18"/>
      <c r="AA89" s="18"/>
      <c r="AB89" s="10"/>
      <c r="AC89" s="18"/>
      <c r="AD89" s="19"/>
      <c r="AE89" s="2"/>
      <c r="AF89" s="21"/>
      <c r="AG89" s="21"/>
      <c r="AH89" s="21"/>
      <c r="AI89" s="10"/>
      <c r="AJ89" s="18"/>
      <c r="AK89" s="19"/>
      <c r="AL89" s="2"/>
      <c r="AM89" s="21"/>
      <c r="AN89" s="21"/>
      <c r="AO89" s="21"/>
      <c r="AP89" s="10"/>
      <c r="AQ89" s="18"/>
      <c r="AR89" s="19"/>
      <c r="AS89" s="2"/>
      <c r="AU89" s="13"/>
    </row>
    <row r="90" spans="1:55" s="4" customFormat="1" x14ac:dyDescent="0.2">
      <c r="J90" s="2"/>
      <c r="K90" s="18"/>
      <c r="L90" s="18"/>
      <c r="M90" s="18"/>
      <c r="N90" s="10"/>
      <c r="O90" s="18"/>
      <c r="P90" s="19"/>
      <c r="Q90" s="2"/>
      <c r="R90" s="18"/>
      <c r="S90" s="18"/>
      <c r="T90" s="18"/>
      <c r="U90" s="10"/>
      <c r="V90" s="20"/>
      <c r="W90" s="19"/>
      <c r="X90" s="2"/>
      <c r="Y90" s="18"/>
      <c r="Z90" s="18"/>
      <c r="AA90" s="18"/>
      <c r="AB90" s="10"/>
      <c r="AC90" s="18"/>
      <c r="AD90" s="19"/>
      <c r="AE90" s="2"/>
      <c r="AF90" s="21"/>
      <c r="AG90" s="21"/>
      <c r="AH90" s="21"/>
      <c r="AI90" s="10"/>
      <c r="AJ90" s="18"/>
      <c r="AK90" s="19"/>
      <c r="AL90" s="2"/>
      <c r="AM90" s="21"/>
      <c r="AN90" s="21"/>
      <c r="AO90" s="21"/>
      <c r="AP90" s="10"/>
      <c r="AQ90" s="18"/>
      <c r="AR90" s="19"/>
      <c r="AS90" s="2"/>
      <c r="AU90" s="13"/>
    </row>
    <row r="91" spans="1:55" s="4" customFormat="1" x14ac:dyDescent="0.2">
      <c r="A91" s="82"/>
      <c r="J91" s="2"/>
      <c r="K91" s="18"/>
      <c r="L91" s="18"/>
      <c r="M91" s="18"/>
      <c r="N91" s="10"/>
      <c r="O91" s="18"/>
      <c r="P91" s="19"/>
      <c r="Q91" s="2"/>
      <c r="R91" s="18"/>
      <c r="S91" s="18"/>
      <c r="T91" s="18"/>
      <c r="U91" s="10"/>
      <c r="V91" s="20"/>
      <c r="W91" s="19"/>
      <c r="X91" s="2"/>
      <c r="Y91" s="18"/>
      <c r="Z91" s="18"/>
      <c r="AA91" s="18"/>
      <c r="AB91" s="84"/>
      <c r="AC91" s="18"/>
      <c r="AD91" s="19"/>
      <c r="AE91" s="2"/>
      <c r="AF91" s="21"/>
      <c r="AG91" s="21"/>
      <c r="AH91" s="21"/>
      <c r="AI91" s="84"/>
      <c r="AJ91" s="18"/>
      <c r="AK91" s="19"/>
      <c r="AL91" s="2"/>
      <c r="AM91" s="21"/>
      <c r="AN91" s="21"/>
      <c r="AO91" s="21"/>
      <c r="AP91" s="84"/>
      <c r="AQ91" s="18"/>
      <c r="AR91" s="19"/>
      <c r="AS91" s="2"/>
      <c r="AU91" s="13"/>
      <c r="AV91" s="73"/>
    </row>
    <row r="92" spans="1:55" s="4" customFormat="1" x14ac:dyDescent="0.2">
      <c r="I92" s="17"/>
      <c r="J92" s="17"/>
      <c r="K92" s="17"/>
      <c r="L92" s="17"/>
      <c r="M92" s="17"/>
      <c r="P92" s="5"/>
      <c r="R92" s="10"/>
      <c r="S92" s="10"/>
      <c r="T92" s="10"/>
      <c r="W92" s="5"/>
      <c r="AD92" s="5"/>
      <c r="AK92" s="5"/>
      <c r="AR92" s="5"/>
      <c r="AU92" s="5"/>
    </row>
    <row r="93" spans="1:55" s="4" customFormat="1" x14ac:dyDescent="0.2">
      <c r="I93" s="17"/>
      <c r="J93" s="17"/>
      <c r="K93" s="17"/>
      <c r="L93" s="17"/>
      <c r="M93" s="17"/>
      <c r="N93" s="3"/>
      <c r="P93" s="5"/>
      <c r="R93" s="10"/>
      <c r="S93" s="10"/>
      <c r="T93" s="10"/>
      <c r="U93" s="3"/>
      <c r="W93" s="5"/>
      <c r="AB93" s="3"/>
      <c r="AD93" s="5"/>
      <c r="AI93" s="3"/>
      <c r="AK93" s="5"/>
      <c r="AR93" s="5"/>
      <c r="AU93" s="3"/>
    </row>
    <row r="94" spans="1:55" s="4" customFormat="1" x14ac:dyDescent="0.2">
      <c r="K94" s="17"/>
      <c r="L94" s="17"/>
      <c r="M94" s="17"/>
      <c r="R94" s="10"/>
      <c r="S94" s="10"/>
      <c r="T94" s="10"/>
    </row>
    <row r="95" spans="1:55" s="4" customFormat="1" x14ac:dyDescent="0.2">
      <c r="K95" s="17"/>
      <c r="L95" s="17"/>
      <c r="M95" s="17"/>
      <c r="R95" s="10"/>
      <c r="S95" s="10"/>
      <c r="T95" s="10"/>
    </row>
    <row r="96" spans="1:55" s="4" customFormat="1" ht="15" x14ac:dyDescent="0.2">
      <c r="B96" s="57"/>
      <c r="K96" s="10"/>
      <c r="L96" s="10"/>
      <c r="M96" s="10"/>
      <c r="O96" s="57"/>
      <c r="P96" s="57"/>
      <c r="Q96" s="57"/>
      <c r="U96" s="57"/>
      <c r="V96" s="58"/>
      <c r="W96" s="58"/>
      <c r="Y96" s="58"/>
      <c r="Z96" s="58"/>
      <c r="AA96" s="58"/>
      <c r="AB96" s="57"/>
      <c r="AC96" s="58"/>
      <c r="AE96" s="58"/>
      <c r="AF96" s="58"/>
      <c r="AG96" s="58"/>
      <c r="AH96" s="58"/>
      <c r="AI96" s="57"/>
      <c r="AP96" s="57"/>
    </row>
    <row r="97" spans="2:42" s="4" customFormat="1" ht="15" x14ac:dyDescent="0.2">
      <c r="K97" s="10"/>
      <c r="L97" s="10"/>
      <c r="M97" s="10"/>
      <c r="N97" s="31"/>
      <c r="R97" s="10"/>
      <c r="S97" s="10"/>
      <c r="T97" s="10"/>
      <c r="U97" s="29"/>
      <c r="AB97" s="32"/>
      <c r="AI97" s="29"/>
      <c r="AP97" s="29"/>
    </row>
    <row r="98" spans="2:42" s="4" customFormat="1" ht="15" x14ac:dyDescent="0.2">
      <c r="B98" s="30"/>
      <c r="K98" s="10"/>
      <c r="L98" s="10"/>
      <c r="M98" s="10"/>
      <c r="R98" s="10"/>
      <c r="S98" s="10"/>
      <c r="T98" s="10"/>
    </row>
    <row r="99" spans="2:42" s="4" customFormat="1" x14ac:dyDescent="0.2">
      <c r="K99" s="10"/>
      <c r="L99" s="10"/>
      <c r="M99" s="10"/>
      <c r="R99" s="10"/>
      <c r="S99" s="10"/>
      <c r="T99" s="10"/>
    </row>
    <row r="100" spans="2:42" s="4" customFormat="1" x14ac:dyDescent="0.2">
      <c r="K100" s="10"/>
      <c r="L100" s="10"/>
      <c r="M100" s="10"/>
      <c r="R100" s="10"/>
      <c r="S100" s="10"/>
      <c r="T100" s="10"/>
    </row>
    <row r="101" spans="2:42" s="4" customFormat="1" x14ac:dyDescent="0.2">
      <c r="K101" s="10"/>
      <c r="L101" s="10"/>
      <c r="M101" s="10"/>
      <c r="R101" s="10"/>
      <c r="S101" s="10"/>
      <c r="T101" s="10"/>
    </row>
    <row r="102" spans="2:42" s="4" customFormat="1" x14ac:dyDescent="0.2">
      <c r="K102" s="10"/>
      <c r="L102" s="10"/>
      <c r="M102" s="10"/>
      <c r="R102" s="10"/>
      <c r="S102" s="10"/>
      <c r="T102" s="10"/>
    </row>
    <row r="103" spans="2:42" s="4" customFormat="1" x14ac:dyDescent="0.2">
      <c r="B103" s="14"/>
      <c r="C103" s="14"/>
      <c r="D103" s="14"/>
      <c r="K103" s="10"/>
      <c r="L103" s="10"/>
      <c r="M103" s="10"/>
      <c r="R103" s="10"/>
      <c r="S103" s="10"/>
      <c r="T103" s="10"/>
    </row>
    <row r="104" spans="2:42" s="4" customFormat="1" x14ac:dyDescent="0.2">
      <c r="K104" s="10"/>
      <c r="L104" s="10"/>
      <c r="M104" s="10"/>
      <c r="R104" s="10"/>
      <c r="S104" s="10"/>
      <c r="T104" s="10"/>
    </row>
  </sheetData>
  <mergeCells count="17">
    <mergeCell ref="AF2:AK2"/>
    <mergeCell ref="D55:I55"/>
    <mergeCell ref="D56:I56"/>
    <mergeCell ref="D67:I67"/>
    <mergeCell ref="E14:I14"/>
    <mergeCell ref="AM2:AR2"/>
    <mergeCell ref="C4:D4"/>
    <mergeCell ref="E4:I4"/>
    <mergeCell ref="N4:P4"/>
    <mergeCell ref="U4:W4"/>
    <mergeCell ref="AB4:AD4"/>
    <mergeCell ref="AI4:AK4"/>
    <mergeCell ref="AP4:AR4"/>
    <mergeCell ref="E2:I2"/>
    <mergeCell ref="K2:P2"/>
    <mergeCell ref="R2:W2"/>
    <mergeCell ref="Y2:AD2"/>
  </mergeCells>
  <pageMargins left="0.7" right="0.7" top="0.75" bottom="0.75" header="0.3" footer="0.3"/>
  <ignoredErrors>
    <ignoredError sqref="A47 A48:A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3AB41-C0F7-4B6D-ADA7-A132147DBA3B}">
  <dimension ref="A1:BC104"/>
  <sheetViews>
    <sheetView topLeftCell="A17" workbookViewId="0">
      <selection activeCell="A68" sqref="A68"/>
    </sheetView>
  </sheetViews>
  <sheetFormatPr defaultRowHeight="12.75" x14ac:dyDescent="0.2"/>
  <cols>
    <col min="1" max="1" width="21.28515625" style="4" customWidth="1"/>
    <col min="2" max="2" width="26.42578125" style="4" customWidth="1"/>
    <col min="3" max="3" width="17.85546875" style="4" customWidth="1"/>
    <col min="4" max="4" width="16.5703125" style="4" customWidth="1"/>
    <col min="5" max="9" width="5.28515625" style="4" customWidth="1"/>
    <col min="10" max="10" width="2" style="4" customWidth="1"/>
    <col min="11" max="13" width="12.28515625" style="10" hidden="1" customWidth="1"/>
    <col min="14" max="14" width="12" style="4" customWidth="1"/>
    <col min="15" max="16" width="10.28515625" style="4" customWidth="1"/>
    <col min="17" max="17" width="2" style="4" customWidth="1"/>
    <col min="18" max="20" width="12.28515625" style="10" hidden="1" customWidth="1"/>
    <col min="21" max="21" width="12.28515625" style="4" customWidth="1"/>
    <col min="22" max="23" width="10.7109375" style="4" customWidth="1"/>
    <col min="24" max="24" width="2" style="4" customWidth="1"/>
    <col min="25" max="27" width="11.7109375" style="4" hidden="1" customWidth="1"/>
    <col min="28" max="28" width="12.28515625" style="4" customWidth="1"/>
    <col min="29" max="30" width="10.7109375" style="4" customWidth="1"/>
    <col min="31" max="31" width="2" style="4" customWidth="1"/>
    <col min="32" max="34" width="13" style="4" hidden="1" customWidth="1"/>
    <col min="35" max="35" width="13.5703125" style="4" customWidth="1"/>
    <col min="36" max="37" width="10.7109375" style="4" customWidth="1"/>
    <col min="38" max="38" width="2" style="4" customWidth="1"/>
    <col min="39" max="41" width="11.7109375" style="4" hidden="1" customWidth="1"/>
    <col min="42" max="44" width="10.7109375" style="4" customWidth="1"/>
    <col min="45" max="45" width="2" style="4" customWidth="1"/>
    <col min="46" max="47" width="13.28515625" style="4" customWidth="1"/>
    <col min="48" max="48" width="12.28515625" style="4" customWidth="1"/>
    <col min="49" max="49" width="11.28515625" customWidth="1"/>
    <col min="50" max="50" width="11.140625" customWidth="1"/>
    <col min="51" max="51" width="11.7109375" customWidth="1"/>
    <col min="52" max="52" width="10.28515625" bestFit="1" customWidth="1"/>
    <col min="53" max="53" width="11.85546875" bestFit="1" customWidth="1"/>
    <col min="54" max="54" width="14.42578125" customWidth="1"/>
    <col min="55" max="55" width="15.28515625" customWidth="1"/>
  </cols>
  <sheetData>
    <row r="1" spans="1:49" s="4" customFormat="1" x14ac:dyDescent="0.2">
      <c r="A1" s="138" t="s">
        <v>138</v>
      </c>
      <c r="B1" s="1"/>
      <c r="C1" s="1"/>
      <c r="D1" s="1"/>
      <c r="J1" s="2"/>
      <c r="K1" s="59">
        <v>152775</v>
      </c>
      <c r="L1" s="35"/>
      <c r="M1" s="35"/>
      <c r="N1" s="1"/>
      <c r="O1" s="1"/>
      <c r="P1" s="1"/>
      <c r="Q1" s="2"/>
      <c r="R1" s="35"/>
      <c r="S1" s="35"/>
      <c r="T1" s="35"/>
      <c r="U1" s="1"/>
      <c r="V1" s="1"/>
      <c r="W1" s="1"/>
      <c r="X1" s="2"/>
      <c r="Y1" s="35"/>
      <c r="Z1" s="35"/>
      <c r="AA1" s="35"/>
      <c r="AB1" s="1"/>
      <c r="AC1" s="1"/>
      <c r="AD1" s="1"/>
      <c r="AE1" s="2"/>
      <c r="AF1" s="35"/>
      <c r="AG1" s="35"/>
      <c r="AH1" s="35"/>
      <c r="AI1" s="1"/>
      <c r="AJ1" s="1"/>
      <c r="AK1" s="1"/>
      <c r="AL1" s="2"/>
      <c r="AM1" s="35"/>
      <c r="AN1" s="35"/>
      <c r="AO1" s="35"/>
      <c r="AP1" s="1"/>
      <c r="AQ1" s="1"/>
      <c r="AR1" s="1"/>
      <c r="AS1" s="2"/>
    </row>
    <row r="2" spans="1:49" s="4" customFormat="1" ht="15.75" x14ac:dyDescent="0.25">
      <c r="A2" s="1" t="s">
        <v>61</v>
      </c>
      <c r="B2" s="67">
        <f>Totals!B2</f>
        <v>0.04</v>
      </c>
      <c r="C2" s="1"/>
      <c r="D2" s="1"/>
      <c r="E2" s="140" t="s">
        <v>63</v>
      </c>
      <c r="F2" s="140"/>
      <c r="G2" s="140"/>
      <c r="H2" s="140"/>
      <c r="I2" s="140"/>
      <c r="J2" s="2"/>
      <c r="K2" s="142" t="str">
        <f>Totals!K2</f>
        <v>Year 1</v>
      </c>
      <c r="L2" s="142"/>
      <c r="M2" s="142"/>
      <c r="N2" s="142"/>
      <c r="O2" s="142"/>
      <c r="P2" s="142"/>
      <c r="Q2" s="2"/>
      <c r="R2" s="142" t="str">
        <f>Totals!R2</f>
        <v>Year 2</v>
      </c>
      <c r="S2" s="142"/>
      <c r="T2" s="142"/>
      <c r="U2" s="142"/>
      <c r="V2" s="142"/>
      <c r="W2" s="142"/>
      <c r="X2" s="2"/>
      <c r="Y2" s="142" t="str">
        <f>Totals!Y2</f>
        <v>Year 3</v>
      </c>
      <c r="Z2" s="142"/>
      <c r="AA2" s="142"/>
      <c r="AB2" s="142"/>
      <c r="AC2" s="142"/>
      <c r="AD2" s="142"/>
      <c r="AE2" s="2"/>
      <c r="AF2" s="142" t="str">
        <f>Totals!AF2</f>
        <v>Year 4</v>
      </c>
      <c r="AG2" s="142"/>
      <c r="AH2" s="142"/>
      <c r="AI2" s="142"/>
      <c r="AJ2" s="142"/>
      <c r="AK2" s="142"/>
      <c r="AL2" s="2"/>
      <c r="AM2" s="142" t="str">
        <f>Totals!AM2</f>
        <v>Year 5</v>
      </c>
      <c r="AN2" s="142"/>
      <c r="AO2" s="142"/>
      <c r="AP2" s="142"/>
      <c r="AQ2" s="142"/>
      <c r="AR2" s="142"/>
      <c r="AS2" s="2"/>
      <c r="AU2" s="1"/>
    </row>
    <row r="3" spans="1:49" s="4" customFormat="1" ht="15.75" x14ac:dyDescent="0.25">
      <c r="A3" s="56"/>
      <c r="B3" s="1"/>
      <c r="C3" s="1"/>
      <c r="D3" s="1"/>
      <c r="E3" s="1"/>
      <c r="F3" s="1"/>
      <c r="G3" s="1"/>
      <c r="H3" s="1"/>
      <c r="I3" s="1"/>
      <c r="J3" s="2"/>
      <c r="Q3" s="2"/>
      <c r="X3" s="2"/>
      <c r="AE3" s="2"/>
      <c r="AL3" s="2"/>
      <c r="AS3" s="2"/>
      <c r="AU3" s="1"/>
    </row>
    <row r="4" spans="1:49" s="4" customFormat="1" x14ac:dyDescent="0.2">
      <c r="B4" s="1"/>
      <c r="C4" s="140" t="s">
        <v>34</v>
      </c>
      <c r="D4" s="140"/>
      <c r="E4" s="140" t="s">
        <v>54</v>
      </c>
      <c r="F4" s="140"/>
      <c r="G4" s="140"/>
      <c r="H4" s="140"/>
      <c r="I4" s="140"/>
      <c r="J4" s="2"/>
      <c r="K4" s="35"/>
      <c r="L4" s="35"/>
      <c r="M4" s="35"/>
      <c r="N4" s="141"/>
      <c r="O4" s="141"/>
      <c r="P4" s="141"/>
      <c r="Q4" s="2"/>
      <c r="R4" s="35"/>
      <c r="S4" s="35"/>
      <c r="T4" s="35"/>
      <c r="U4" s="141"/>
      <c r="V4" s="141"/>
      <c r="W4" s="141"/>
      <c r="X4" s="2"/>
      <c r="Y4" s="35"/>
      <c r="Z4" s="35"/>
      <c r="AA4" s="35"/>
      <c r="AB4" s="141"/>
      <c r="AC4" s="141"/>
      <c r="AD4" s="141"/>
      <c r="AE4" s="2"/>
      <c r="AF4" s="35"/>
      <c r="AG4" s="35"/>
      <c r="AH4" s="35"/>
      <c r="AI4" s="141"/>
      <c r="AJ4" s="141"/>
      <c r="AK4" s="141"/>
      <c r="AL4" s="2"/>
      <c r="AM4" s="35"/>
      <c r="AN4" s="35"/>
      <c r="AO4" s="35"/>
      <c r="AP4" s="141"/>
      <c r="AQ4" s="141"/>
      <c r="AR4" s="141"/>
      <c r="AS4" s="2"/>
      <c r="AT4" s="66" t="s">
        <v>62</v>
      </c>
      <c r="AU4" s="66" t="s">
        <v>35</v>
      </c>
      <c r="AW4" s="61" t="s">
        <v>60</v>
      </c>
    </row>
    <row r="5" spans="1:49" s="4" customFormat="1" x14ac:dyDescent="0.2">
      <c r="C5" s="4" t="s">
        <v>52</v>
      </c>
      <c r="D5" s="4" t="s">
        <v>53</v>
      </c>
      <c r="E5" s="4" t="s">
        <v>46</v>
      </c>
      <c r="F5" s="4" t="s">
        <v>47</v>
      </c>
      <c r="G5" s="4" t="s">
        <v>48</v>
      </c>
      <c r="H5" s="4" t="s">
        <v>49</v>
      </c>
      <c r="I5" s="4" t="s">
        <v>50</v>
      </c>
      <c r="J5" s="2"/>
      <c r="K5" s="36" t="s">
        <v>51</v>
      </c>
      <c r="L5" s="36" t="s">
        <v>56</v>
      </c>
      <c r="M5" s="36" t="s">
        <v>57</v>
      </c>
      <c r="N5" s="6" t="s">
        <v>34</v>
      </c>
      <c r="O5" s="34" t="s">
        <v>33</v>
      </c>
      <c r="P5" s="7" t="s">
        <v>8</v>
      </c>
      <c r="Q5" s="2"/>
      <c r="R5" s="36" t="s">
        <v>51</v>
      </c>
      <c r="S5" s="36" t="s">
        <v>56</v>
      </c>
      <c r="T5" s="36" t="s">
        <v>57</v>
      </c>
      <c r="U5" s="6" t="s">
        <v>34</v>
      </c>
      <c r="V5" s="34" t="s">
        <v>33</v>
      </c>
      <c r="W5" s="7" t="s">
        <v>8</v>
      </c>
      <c r="X5" s="2"/>
      <c r="Y5" s="36" t="s">
        <v>51</v>
      </c>
      <c r="Z5" s="36" t="s">
        <v>56</v>
      </c>
      <c r="AA5" s="36" t="s">
        <v>57</v>
      </c>
      <c r="AB5" s="6" t="s">
        <v>34</v>
      </c>
      <c r="AC5" s="34" t="s">
        <v>33</v>
      </c>
      <c r="AD5" s="7" t="s">
        <v>8</v>
      </c>
      <c r="AE5" s="2"/>
      <c r="AF5" s="36" t="s">
        <v>51</v>
      </c>
      <c r="AG5" s="36" t="s">
        <v>56</v>
      </c>
      <c r="AH5" s="36" t="s">
        <v>57</v>
      </c>
      <c r="AI5" s="6" t="s">
        <v>34</v>
      </c>
      <c r="AJ5" s="34" t="s">
        <v>33</v>
      </c>
      <c r="AK5" s="7" t="s">
        <v>8</v>
      </c>
      <c r="AL5" s="2"/>
      <c r="AM5" s="36" t="s">
        <v>51</v>
      </c>
      <c r="AN5" s="36" t="s">
        <v>56</v>
      </c>
      <c r="AO5" s="36" t="s">
        <v>57</v>
      </c>
      <c r="AP5" s="6" t="s">
        <v>34</v>
      </c>
      <c r="AQ5" s="34" t="s">
        <v>33</v>
      </c>
      <c r="AR5" s="7" t="s">
        <v>8</v>
      </c>
      <c r="AS5" s="2"/>
      <c r="AU5" s="7" t="s">
        <v>8</v>
      </c>
      <c r="AV5" s="8"/>
      <c r="AW5" s="8"/>
    </row>
    <row r="6" spans="1:49" s="4" customFormat="1" x14ac:dyDescent="0.2">
      <c r="A6" s="1" t="s">
        <v>9</v>
      </c>
      <c r="J6" s="2"/>
      <c r="K6" s="9"/>
      <c r="L6" s="17"/>
      <c r="M6" s="17"/>
      <c r="P6" s="5"/>
      <c r="Q6" s="2"/>
      <c r="R6" s="10"/>
      <c r="S6" s="10"/>
      <c r="T6" s="10"/>
      <c r="W6" s="5"/>
      <c r="X6" s="2"/>
      <c r="AD6" s="5"/>
      <c r="AE6" s="2"/>
      <c r="AK6" s="5"/>
      <c r="AL6" s="2"/>
      <c r="AR6" s="5"/>
      <c r="AS6" s="2"/>
      <c r="AU6" s="5"/>
      <c r="AW6" s="33">
        <f t="shared" ref="AW6:AW13" si="0">SUM(M7+T7+AA7+AH7+AO7)</f>
        <v>0</v>
      </c>
    </row>
    <row r="7" spans="1:49" s="4" customFormat="1" x14ac:dyDescent="0.2">
      <c r="A7" s="11" t="s">
        <v>0</v>
      </c>
      <c r="B7" s="83">
        <f>Totals!B7</f>
        <v>0</v>
      </c>
      <c r="C7" s="37">
        <f>Totals!C7</f>
        <v>0</v>
      </c>
      <c r="D7" s="37">
        <f>Totals!D7</f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2"/>
      <c r="K7" s="38">
        <f>($C7/9*12)+($D7)</f>
        <v>0</v>
      </c>
      <c r="L7" s="62">
        <f>K7/12/173.33333333</f>
        <v>0</v>
      </c>
      <c r="M7" s="63">
        <f t="shared" ref="M7:M12" si="1">E7*173.333333</f>
        <v>0</v>
      </c>
      <c r="N7" s="39">
        <f>ROUND((K7/12*$E7),0)</f>
        <v>0</v>
      </c>
      <c r="O7" s="39">
        <f t="shared" ref="O7:O12" si="2">ROUND(N7*$A$40,0)</f>
        <v>0</v>
      </c>
      <c r="P7" s="40">
        <f t="shared" ref="P7:P12" si="3">O7+N7</f>
        <v>0</v>
      </c>
      <c r="Q7" s="41"/>
      <c r="R7" s="39">
        <f t="shared" ref="R7:R12" si="4">ROUND(K7*(1+$B$2),0)</f>
        <v>0</v>
      </c>
      <c r="S7" s="62">
        <f>R7/12/173.33333333</f>
        <v>0</v>
      </c>
      <c r="T7" s="63">
        <f t="shared" ref="T7:T12" si="5">F7*173.333333</f>
        <v>0</v>
      </c>
      <c r="U7" s="39">
        <f>ROUND((R7/12*$F7),0)</f>
        <v>0</v>
      </c>
      <c r="V7" s="42">
        <f t="shared" ref="V7:V12" si="6">ROUND(U7*$A$40,0)</f>
        <v>0</v>
      </c>
      <c r="W7" s="40">
        <f t="shared" ref="W7:W12" si="7">V7+U7</f>
        <v>0</v>
      </c>
      <c r="X7" s="41"/>
      <c r="Y7" s="39">
        <f t="shared" ref="Y7:Y12" si="8">ROUND(R7*(1+$B$2),0)</f>
        <v>0</v>
      </c>
      <c r="Z7" s="62">
        <f>Y7/12/173.33333333</f>
        <v>0</v>
      </c>
      <c r="AA7" s="63">
        <f t="shared" ref="AA7:AA12" si="9">G7*173.333333</f>
        <v>0</v>
      </c>
      <c r="AB7" s="39">
        <f>ROUND((Y7/12*$G7),0)</f>
        <v>0</v>
      </c>
      <c r="AC7" s="39">
        <f t="shared" ref="AC7:AC12" si="10">ROUND(AB7*$A$40,0)</f>
        <v>0</v>
      </c>
      <c r="AD7" s="40">
        <f t="shared" ref="AD7:AD12" si="11">AC7+AB7</f>
        <v>0</v>
      </c>
      <c r="AE7" s="41"/>
      <c r="AF7" s="39">
        <f t="shared" ref="AF7:AF12" si="12">ROUND(Y7*(1+$B$2),0)</f>
        <v>0</v>
      </c>
      <c r="AG7" s="62">
        <f>AF7/12/173.33333333</f>
        <v>0</v>
      </c>
      <c r="AH7" s="63">
        <f t="shared" ref="AH7:AH12" si="13">H7*173.333333</f>
        <v>0</v>
      </c>
      <c r="AI7" s="39">
        <f>ROUND((AF7/12*$H7),0)</f>
        <v>0</v>
      </c>
      <c r="AJ7" s="39">
        <f t="shared" ref="AJ7:AJ12" si="14">ROUND(AI7*$A$40,0)</f>
        <v>0</v>
      </c>
      <c r="AK7" s="40">
        <f t="shared" ref="AK7:AK12" si="15">AJ7+AI7</f>
        <v>0</v>
      </c>
      <c r="AL7" s="41"/>
      <c r="AM7" s="39">
        <f t="shared" ref="AM7:AM12" si="16">ROUND(AF7*(1+$B$2),0)</f>
        <v>0</v>
      </c>
      <c r="AN7" s="62">
        <f>AM7/12/173.33333333</f>
        <v>0</v>
      </c>
      <c r="AO7" s="63">
        <f t="shared" ref="AO7:AO12" si="17">I7*173.333333</f>
        <v>0</v>
      </c>
      <c r="AP7" s="39">
        <f>ROUND((AM7/12*$I7),0)</f>
        <v>0</v>
      </c>
      <c r="AQ7" s="39">
        <f t="shared" ref="AQ7:AQ12" si="18">ROUND(AP7*$A$40,0)</f>
        <v>0</v>
      </c>
      <c r="AR7" s="40">
        <f t="shared" ref="AR7:AR12" si="19">AQ7+AP7</f>
        <v>0</v>
      </c>
      <c r="AS7" s="41"/>
      <c r="AT7" s="68">
        <f t="shared" ref="AT7:AT13" si="20">N7+U7+AB7+AI7+AP7</f>
        <v>0</v>
      </c>
      <c r="AU7" s="43">
        <f t="shared" ref="AU7:AU12" si="21">AR7+AK7+AD7+W7+P7</f>
        <v>0</v>
      </c>
      <c r="AV7" s="12"/>
      <c r="AW7" s="33">
        <f t="shared" si="0"/>
        <v>0</v>
      </c>
    </row>
    <row r="8" spans="1:49" s="4" customFormat="1" x14ac:dyDescent="0.2">
      <c r="A8" s="11" t="s">
        <v>1</v>
      </c>
      <c r="B8" s="83">
        <f>Totals!B8</f>
        <v>0</v>
      </c>
      <c r="C8" s="37">
        <f>Totals!C8</f>
        <v>0</v>
      </c>
      <c r="D8" s="37">
        <f>Totals!D8</f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2"/>
      <c r="K8" s="38">
        <f>(C8/9*12)+(D8)</f>
        <v>0</v>
      </c>
      <c r="L8" s="62">
        <f>K8/12/173.33333333</f>
        <v>0</v>
      </c>
      <c r="M8" s="63">
        <f t="shared" si="1"/>
        <v>0</v>
      </c>
      <c r="N8" s="39">
        <f t="shared" ref="N8:N12" si="22">ROUND((K8/12*$E8),0)</f>
        <v>0</v>
      </c>
      <c r="O8" s="39">
        <f t="shared" si="2"/>
        <v>0</v>
      </c>
      <c r="P8" s="40">
        <f t="shared" si="3"/>
        <v>0</v>
      </c>
      <c r="Q8" s="41"/>
      <c r="R8" s="39">
        <f t="shared" si="4"/>
        <v>0</v>
      </c>
      <c r="S8" s="62">
        <f>R8/12/173.33333333</f>
        <v>0</v>
      </c>
      <c r="T8" s="63">
        <f t="shared" si="5"/>
        <v>0</v>
      </c>
      <c r="U8" s="39">
        <f>ROUND((R8/12*$F8),0)</f>
        <v>0</v>
      </c>
      <c r="V8" s="42">
        <f t="shared" si="6"/>
        <v>0</v>
      </c>
      <c r="W8" s="40">
        <f t="shared" si="7"/>
        <v>0</v>
      </c>
      <c r="X8" s="41"/>
      <c r="Y8" s="39">
        <f t="shared" si="8"/>
        <v>0</v>
      </c>
      <c r="Z8" s="62">
        <f>Y8/12/173.33333333</f>
        <v>0</v>
      </c>
      <c r="AA8" s="63">
        <f t="shared" si="9"/>
        <v>0</v>
      </c>
      <c r="AB8" s="39">
        <f t="shared" ref="AB8:AB12" si="23">ROUND((Y8/12*$G8),0)</f>
        <v>0</v>
      </c>
      <c r="AC8" s="39">
        <f t="shared" si="10"/>
        <v>0</v>
      </c>
      <c r="AD8" s="40">
        <f t="shared" si="11"/>
        <v>0</v>
      </c>
      <c r="AE8" s="41"/>
      <c r="AF8" s="39">
        <f t="shared" si="12"/>
        <v>0</v>
      </c>
      <c r="AG8" s="62">
        <f>AF8/12/173.33333333</f>
        <v>0</v>
      </c>
      <c r="AH8" s="63">
        <f t="shared" si="13"/>
        <v>0</v>
      </c>
      <c r="AI8" s="39">
        <f t="shared" ref="AI8:AI12" si="24">ROUND((AF8/12*$H8),0)</f>
        <v>0</v>
      </c>
      <c r="AJ8" s="39">
        <f t="shared" si="14"/>
        <v>0</v>
      </c>
      <c r="AK8" s="40">
        <f t="shared" si="15"/>
        <v>0</v>
      </c>
      <c r="AL8" s="41"/>
      <c r="AM8" s="39">
        <f t="shared" si="16"/>
        <v>0</v>
      </c>
      <c r="AN8" s="62">
        <f>AM8/12/173.33333333</f>
        <v>0</v>
      </c>
      <c r="AO8" s="63">
        <f t="shared" si="17"/>
        <v>0</v>
      </c>
      <c r="AP8" s="39">
        <f t="shared" ref="AP8:AP12" si="25">ROUND((AM8/12*$I8),0)</f>
        <v>0</v>
      </c>
      <c r="AQ8" s="39">
        <f t="shared" si="18"/>
        <v>0</v>
      </c>
      <c r="AR8" s="40">
        <f t="shared" si="19"/>
        <v>0</v>
      </c>
      <c r="AS8" s="41"/>
      <c r="AT8" s="68">
        <f t="shared" si="20"/>
        <v>0</v>
      </c>
      <c r="AU8" s="43">
        <f t="shared" si="21"/>
        <v>0</v>
      </c>
      <c r="AV8" s="12"/>
      <c r="AW8" s="33">
        <f t="shared" si="0"/>
        <v>0</v>
      </c>
    </row>
    <row r="9" spans="1:49" s="4" customFormat="1" x14ac:dyDescent="0.2">
      <c r="A9" s="11" t="s">
        <v>2</v>
      </c>
      <c r="B9" s="83">
        <f>Totals!B9</f>
        <v>0</v>
      </c>
      <c r="C9" s="37">
        <f>Totals!C9</f>
        <v>0</v>
      </c>
      <c r="D9" s="37">
        <f>Totals!D9</f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2"/>
      <c r="K9" s="38">
        <f>(C9/9*12)+(D9)</f>
        <v>0</v>
      </c>
      <c r="L9" s="62">
        <f t="shared" ref="L9:L12" si="26">K9/12/173.33333333</f>
        <v>0</v>
      </c>
      <c r="M9" s="63">
        <f t="shared" si="1"/>
        <v>0</v>
      </c>
      <c r="N9" s="39">
        <f t="shared" si="22"/>
        <v>0</v>
      </c>
      <c r="O9" s="39">
        <f t="shared" si="2"/>
        <v>0</v>
      </c>
      <c r="P9" s="40">
        <f t="shared" si="3"/>
        <v>0</v>
      </c>
      <c r="Q9" s="41"/>
      <c r="R9" s="39">
        <f t="shared" si="4"/>
        <v>0</v>
      </c>
      <c r="S9" s="62">
        <f t="shared" ref="S9:S12" si="27">R9/12/173.33333333</f>
        <v>0</v>
      </c>
      <c r="T9" s="63">
        <f t="shared" si="5"/>
        <v>0</v>
      </c>
      <c r="U9" s="39">
        <f t="shared" ref="U9:U12" si="28">ROUND((R9/12*$F9),0)</f>
        <v>0</v>
      </c>
      <c r="V9" s="42">
        <f t="shared" si="6"/>
        <v>0</v>
      </c>
      <c r="W9" s="40">
        <f t="shared" si="7"/>
        <v>0</v>
      </c>
      <c r="X9" s="41"/>
      <c r="Y9" s="39">
        <f t="shared" si="8"/>
        <v>0</v>
      </c>
      <c r="Z9" s="62">
        <f t="shared" ref="Z9:Z12" si="29">Y9/12/173.33333333</f>
        <v>0</v>
      </c>
      <c r="AA9" s="63">
        <f t="shared" si="9"/>
        <v>0</v>
      </c>
      <c r="AB9" s="39">
        <f t="shared" si="23"/>
        <v>0</v>
      </c>
      <c r="AC9" s="39">
        <f t="shared" si="10"/>
        <v>0</v>
      </c>
      <c r="AD9" s="40">
        <f t="shared" si="11"/>
        <v>0</v>
      </c>
      <c r="AE9" s="41"/>
      <c r="AF9" s="39">
        <f t="shared" si="12"/>
        <v>0</v>
      </c>
      <c r="AG9" s="62">
        <f t="shared" ref="AG9:AG12" si="30">AF9/12/173.33333333</f>
        <v>0</v>
      </c>
      <c r="AH9" s="63">
        <f t="shared" si="13"/>
        <v>0</v>
      </c>
      <c r="AI9" s="39">
        <f t="shared" si="24"/>
        <v>0</v>
      </c>
      <c r="AJ9" s="39">
        <f t="shared" si="14"/>
        <v>0</v>
      </c>
      <c r="AK9" s="40">
        <f t="shared" si="15"/>
        <v>0</v>
      </c>
      <c r="AL9" s="41"/>
      <c r="AM9" s="39">
        <f t="shared" si="16"/>
        <v>0</v>
      </c>
      <c r="AN9" s="62">
        <f t="shared" ref="AN9:AN12" si="31">AM9/12/173.33333333</f>
        <v>0</v>
      </c>
      <c r="AO9" s="63">
        <f t="shared" si="17"/>
        <v>0</v>
      </c>
      <c r="AP9" s="39">
        <f t="shared" si="25"/>
        <v>0</v>
      </c>
      <c r="AQ9" s="39">
        <f t="shared" si="18"/>
        <v>0</v>
      </c>
      <c r="AR9" s="40">
        <f t="shared" si="19"/>
        <v>0</v>
      </c>
      <c r="AS9" s="41"/>
      <c r="AT9" s="68">
        <f t="shared" si="20"/>
        <v>0</v>
      </c>
      <c r="AU9" s="43">
        <f t="shared" si="21"/>
        <v>0</v>
      </c>
      <c r="AV9" s="12"/>
      <c r="AW9" s="33">
        <f t="shared" si="0"/>
        <v>0</v>
      </c>
    </row>
    <row r="10" spans="1:49" s="4" customFormat="1" x14ac:dyDescent="0.2">
      <c r="A10" s="11" t="s">
        <v>3</v>
      </c>
      <c r="B10" s="83">
        <f>Totals!B10</f>
        <v>0</v>
      </c>
      <c r="C10" s="37">
        <f>Totals!C10</f>
        <v>0</v>
      </c>
      <c r="D10" s="37">
        <f>Totals!D10</f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2"/>
      <c r="K10" s="38">
        <f>(C10/9*12)+(D10)</f>
        <v>0</v>
      </c>
      <c r="L10" s="62">
        <f t="shared" si="26"/>
        <v>0</v>
      </c>
      <c r="M10" s="63">
        <f t="shared" si="1"/>
        <v>0</v>
      </c>
      <c r="N10" s="39">
        <f t="shared" si="22"/>
        <v>0</v>
      </c>
      <c r="O10" s="39">
        <f t="shared" si="2"/>
        <v>0</v>
      </c>
      <c r="P10" s="40">
        <f t="shared" si="3"/>
        <v>0</v>
      </c>
      <c r="Q10" s="41"/>
      <c r="R10" s="39">
        <f t="shared" si="4"/>
        <v>0</v>
      </c>
      <c r="S10" s="62">
        <f t="shared" si="27"/>
        <v>0</v>
      </c>
      <c r="T10" s="63">
        <f t="shared" si="5"/>
        <v>0</v>
      </c>
      <c r="U10" s="39">
        <f t="shared" si="28"/>
        <v>0</v>
      </c>
      <c r="V10" s="42">
        <f t="shared" si="6"/>
        <v>0</v>
      </c>
      <c r="W10" s="40">
        <f t="shared" si="7"/>
        <v>0</v>
      </c>
      <c r="X10" s="41"/>
      <c r="Y10" s="39">
        <f t="shared" si="8"/>
        <v>0</v>
      </c>
      <c r="Z10" s="62">
        <f t="shared" si="29"/>
        <v>0</v>
      </c>
      <c r="AA10" s="63">
        <f t="shared" si="9"/>
        <v>0</v>
      </c>
      <c r="AB10" s="39">
        <f t="shared" si="23"/>
        <v>0</v>
      </c>
      <c r="AC10" s="39">
        <f t="shared" si="10"/>
        <v>0</v>
      </c>
      <c r="AD10" s="40">
        <f t="shared" si="11"/>
        <v>0</v>
      </c>
      <c r="AE10" s="41"/>
      <c r="AF10" s="39">
        <f t="shared" si="12"/>
        <v>0</v>
      </c>
      <c r="AG10" s="62">
        <f t="shared" si="30"/>
        <v>0</v>
      </c>
      <c r="AH10" s="63">
        <f t="shared" si="13"/>
        <v>0</v>
      </c>
      <c r="AI10" s="39">
        <f t="shared" si="24"/>
        <v>0</v>
      </c>
      <c r="AJ10" s="39">
        <f t="shared" si="14"/>
        <v>0</v>
      </c>
      <c r="AK10" s="40">
        <f t="shared" si="15"/>
        <v>0</v>
      </c>
      <c r="AL10" s="41"/>
      <c r="AM10" s="39">
        <f t="shared" si="16"/>
        <v>0</v>
      </c>
      <c r="AN10" s="62">
        <f t="shared" si="31"/>
        <v>0</v>
      </c>
      <c r="AO10" s="63">
        <f t="shared" si="17"/>
        <v>0</v>
      </c>
      <c r="AP10" s="39">
        <f t="shared" si="25"/>
        <v>0</v>
      </c>
      <c r="AQ10" s="39">
        <f t="shared" si="18"/>
        <v>0</v>
      </c>
      <c r="AR10" s="40">
        <f t="shared" si="19"/>
        <v>0</v>
      </c>
      <c r="AS10" s="41"/>
      <c r="AT10" s="68">
        <f t="shared" si="20"/>
        <v>0</v>
      </c>
      <c r="AU10" s="43">
        <f t="shared" si="21"/>
        <v>0</v>
      </c>
      <c r="AV10" s="12"/>
      <c r="AW10" s="33">
        <f t="shared" si="0"/>
        <v>0</v>
      </c>
    </row>
    <row r="11" spans="1:49" s="4" customFormat="1" x14ac:dyDescent="0.2">
      <c r="A11" s="11" t="s">
        <v>4</v>
      </c>
      <c r="B11" s="83">
        <f>Totals!B11</f>
        <v>0</v>
      </c>
      <c r="C11" s="37">
        <f>Totals!C11</f>
        <v>0</v>
      </c>
      <c r="D11" s="37">
        <f>Totals!D11</f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2"/>
      <c r="K11" s="38">
        <f>(C11/9*12)+(D11)</f>
        <v>0</v>
      </c>
      <c r="L11" s="62">
        <f t="shared" si="26"/>
        <v>0</v>
      </c>
      <c r="M11" s="63">
        <f t="shared" si="1"/>
        <v>0</v>
      </c>
      <c r="N11" s="39">
        <f t="shared" si="22"/>
        <v>0</v>
      </c>
      <c r="O11" s="39">
        <f t="shared" si="2"/>
        <v>0</v>
      </c>
      <c r="P11" s="40">
        <f t="shared" si="3"/>
        <v>0</v>
      </c>
      <c r="Q11" s="41"/>
      <c r="R11" s="39">
        <f t="shared" si="4"/>
        <v>0</v>
      </c>
      <c r="S11" s="62">
        <f t="shared" si="27"/>
        <v>0</v>
      </c>
      <c r="T11" s="63">
        <f t="shared" si="5"/>
        <v>0</v>
      </c>
      <c r="U11" s="39">
        <f t="shared" si="28"/>
        <v>0</v>
      </c>
      <c r="V11" s="42">
        <f t="shared" si="6"/>
        <v>0</v>
      </c>
      <c r="W11" s="40">
        <f t="shared" si="7"/>
        <v>0</v>
      </c>
      <c r="X11" s="41"/>
      <c r="Y11" s="39">
        <f t="shared" si="8"/>
        <v>0</v>
      </c>
      <c r="Z11" s="62">
        <f t="shared" si="29"/>
        <v>0</v>
      </c>
      <c r="AA11" s="63">
        <f t="shared" si="9"/>
        <v>0</v>
      </c>
      <c r="AB11" s="39">
        <f t="shared" si="23"/>
        <v>0</v>
      </c>
      <c r="AC11" s="39">
        <f t="shared" si="10"/>
        <v>0</v>
      </c>
      <c r="AD11" s="40">
        <f t="shared" si="11"/>
        <v>0</v>
      </c>
      <c r="AE11" s="41"/>
      <c r="AF11" s="39">
        <f t="shared" si="12"/>
        <v>0</v>
      </c>
      <c r="AG11" s="62">
        <f t="shared" si="30"/>
        <v>0</v>
      </c>
      <c r="AH11" s="63">
        <f t="shared" si="13"/>
        <v>0</v>
      </c>
      <c r="AI11" s="39">
        <f t="shared" si="24"/>
        <v>0</v>
      </c>
      <c r="AJ11" s="39">
        <f t="shared" si="14"/>
        <v>0</v>
      </c>
      <c r="AK11" s="40">
        <f t="shared" si="15"/>
        <v>0</v>
      </c>
      <c r="AL11" s="41"/>
      <c r="AM11" s="39">
        <f t="shared" si="16"/>
        <v>0</v>
      </c>
      <c r="AN11" s="62">
        <f t="shared" si="31"/>
        <v>0</v>
      </c>
      <c r="AO11" s="63">
        <f t="shared" si="17"/>
        <v>0</v>
      </c>
      <c r="AP11" s="39">
        <f t="shared" si="25"/>
        <v>0</v>
      </c>
      <c r="AQ11" s="39">
        <f t="shared" si="18"/>
        <v>0</v>
      </c>
      <c r="AR11" s="40">
        <f t="shared" si="19"/>
        <v>0</v>
      </c>
      <c r="AS11" s="41"/>
      <c r="AT11" s="68">
        <f t="shared" si="20"/>
        <v>0</v>
      </c>
      <c r="AU11" s="43">
        <f t="shared" si="21"/>
        <v>0</v>
      </c>
      <c r="AV11" s="12"/>
      <c r="AW11" s="33">
        <f t="shared" si="0"/>
        <v>0</v>
      </c>
    </row>
    <row r="12" spans="1:49" s="4" customFormat="1" x14ac:dyDescent="0.2">
      <c r="A12" s="11" t="s">
        <v>5</v>
      </c>
      <c r="B12" s="83">
        <f>Totals!B12</f>
        <v>0</v>
      </c>
      <c r="C12" s="37">
        <f>Totals!C12</f>
        <v>0</v>
      </c>
      <c r="D12" s="37">
        <f>Totals!D12</f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2"/>
      <c r="K12" s="38">
        <f>(C12/9*12)+(D12)</f>
        <v>0</v>
      </c>
      <c r="L12" s="62">
        <f t="shared" si="26"/>
        <v>0</v>
      </c>
      <c r="M12" s="63">
        <f t="shared" si="1"/>
        <v>0</v>
      </c>
      <c r="N12" s="39">
        <f t="shared" si="22"/>
        <v>0</v>
      </c>
      <c r="O12" s="39">
        <f t="shared" si="2"/>
        <v>0</v>
      </c>
      <c r="P12" s="40">
        <f t="shared" si="3"/>
        <v>0</v>
      </c>
      <c r="Q12" s="41"/>
      <c r="R12" s="39">
        <f t="shared" si="4"/>
        <v>0</v>
      </c>
      <c r="S12" s="62">
        <f t="shared" si="27"/>
        <v>0</v>
      </c>
      <c r="T12" s="63">
        <f t="shared" si="5"/>
        <v>0</v>
      </c>
      <c r="U12" s="39">
        <f t="shared" si="28"/>
        <v>0</v>
      </c>
      <c r="V12" s="42">
        <f t="shared" si="6"/>
        <v>0</v>
      </c>
      <c r="W12" s="40">
        <f t="shared" si="7"/>
        <v>0</v>
      </c>
      <c r="X12" s="41"/>
      <c r="Y12" s="39">
        <f t="shared" si="8"/>
        <v>0</v>
      </c>
      <c r="Z12" s="62">
        <f t="shared" si="29"/>
        <v>0</v>
      </c>
      <c r="AA12" s="63">
        <f t="shared" si="9"/>
        <v>0</v>
      </c>
      <c r="AB12" s="39">
        <f t="shared" si="23"/>
        <v>0</v>
      </c>
      <c r="AC12" s="39">
        <f t="shared" si="10"/>
        <v>0</v>
      </c>
      <c r="AD12" s="40">
        <f t="shared" si="11"/>
        <v>0</v>
      </c>
      <c r="AE12" s="41"/>
      <c r="AF12" s="39">
        <f t="shared" si="12"/>
        <v>0</v>
      </c>
      <c r="AG12" s="62">
        <f t="shared" si="30"/>
        <v>0</v>
      </c>
      <c r="AH12" s="63">
        <f t="shared" si="13"/>
        <v>0</v>
      </c>
      <c r="AI12" s="39">
        <f t="shared" si="24"/>
        <v>0</v>
      </c>
      <c r="AJ12" s="39">
        <f t="shared" si="14"/>
        <v>0</v>
      </c>
      <c r="AK12" s="40">
        <f t="shared" si="15"/>
        <v>0</v>
      </c>
      <c r="AL12" s="41"/>
      <c r="AM12" s="39">
        <f t="shared" si="16"/>
        <v>0</v>
      </c>
      <c r="AN12" s="62">
        <f t="shared" si="31"/>
        <v>0</v>
      </c>
      <c r="AO12" s="63">
        <f t="shared" si="17"/>
        <v>0</v>
      </c>
      <c r="AP12" s="39">
        <f t="shared" si="25"/>
        <v>0</v>
      </c>
      <c r="AQ12" s="39">
        <f t="shared" si="18"/>
        <v>0</v>
      </c>
      <c r="AR12" s="40">
        <f t="shared" si="19"/>
        <v>0</v>
      </c>
      <c r="AS12" s="41"/>
      <c r="AT12" s="68">
        <f t="shared" si="20"/>
        <v>0</v>
      </c>
      <c r="AU12" s="43">
        <f t="shared" si="21"/>
        <v>0</v>
      </c>
      <c r="AV12" s="12"/>
      <c r="AW12" s="33">
        <f t="shared" si="0"/>
        <v>0</v>
      </c>
    </row>
    <row r="13" spans="1:49" s="4" customFormat="1" x14ac:dyDescent="0.2">
      <c r="A13" s="77" t="s">
        <v>10</v>
      </c>
      <c r="D13" s="80" t="s">
        <v>71</v>
      </c>
      <c r="E13" s="33">
        <f>SUM(E7:E12)</f>
        <v>0</v>
      </c>
      <c r="F13" s="33">
        <f>SUM(F7:F12)</f>
        <v>0</v>
      </c>
      <c r="G13" s="33">
        <f>SUM(G7:G12)</f>
        <v>0</v>
      </c>
      <c r="H13" s="33">
        <f>SUM(H7:H12)</f>
        <v>0</v>
      </c>
      <c r="I13" s="33">
        <f>SUM(I7:I12)</f>
        <v>0</v>
      </c>
      <c r="J13" s="2"/>
      <c r="K13" s="9"/>
      <c r="L13" s="17"/>
      <c r="M13" s="64"/>
      <c r="N13" s="54">
        <f>SUM(N7:N12)</f>
        <v>0</v>
      </c>
      <c r="O13" s="54">
        <f>SUM(O7:O12)</f>
        <v>0</v>
      </c>
      <c r="P13" s="55">
        <f>SUM(P7:P12)</f>
        <v>0</v>
      </c>
      <c r="Q13" s="41"/>
      <c r="R13" s="46"/>
      <c r="S13" s="46"/>
      <c r="T13" s="64"/>
      <c r="U13" s="54">
        <f t="shared" ref="U13:W13" si="32">SUM(U7:U12)</f>
        <v>0</v>
      </c>
      <c r="V13" s="54">
        <f t="shared" si="32"/>
        <v>0</v>
      </c>
      <c r="W13" s="55">
        <f t="shared" si="32"/>
        <v>0</v>
      </c>
      <c r="X13" s="41"/>
      <c r="Y13" s="46"/>
      <c r="Z13" s="46"/>
      <c r="AA13" s="64"/>
      <c r="AB13" s="54">
        <f t="shared" ref="AB13:AD13" si="33">SUM(AB7:AB12)</f>
        <v>0</v>
      </c>
      <c r="AC13" s="54">
        <f t="shared" si="33"/>
        <v>0</v>
      </c>
      <c r="AD13" s="55">
        <f t="shared" si="33"/>
        <v>0</v>
      </c>
      <c r="AE13" s="41"/>
      <c r="AF13" s="46"/>
      <c r="AG13" s="46"/>
      <c r="AH13" s="64"/>
      <c r="AI13" s="54">
        <f t="shared" ref="AI13:AK13" si="34">SUM(AI7:AI12)</f>
        <v>0</v>
      </c>
      <c r="AJ13" s="54">
        <f t="shared" si="34"/>
        <v>0</v>
      </c>
      <c r="AK13" s="55">
        <f t="shared" si="34"/>
        <v>0</v>
      </c>
      <c r="AL13" s="41"/>
      <c r="AM13" s="46"/>
      <c r="AN13" s="46"/>
      <c r="AO13" s="64"/>
      <c r="AP13" s="54">
        <f t="shared" ref="AP13:AR13" si="35">SUM(AP7:AP12)</f>
        <v>0</v>
      </c>
      <c r="AQ13" s="54">
        <f t="shared" si="35"/>
        <v>0</v>
      </c>
      <c r="AR13" s="55">
        <f t="shared" si="35"/>
        <v>0</v>
      </c>
      <c r="AS13" s="41"/>
      <c r="AT13" s="69">
        <f t="shared" si="20"/>
        <v>0</v>
      </c>
      <c r="AU13" s="55">
        <f>SUM(AU7:AU12)</f>
        <v>0</v>
      </c>
      <c r="AV13" s="10"/>
      <c r="AW13" s="33">
        <f t="shared" si="0"/>
        <v>0</v>
      </c>
    </row>
    <row r="14" spans="1:49" s="4" customFormat="1" x14ac:dyDescent="0.2">
      <c r="E14" s="140" t="s">
        <v>54</v>
      </c>
      <c r="F14" s="140"/>
      <c r="G14" s="140"/>
      <c r="H14" s="140"/>
      <c r="I14" s="140"/>
      <c r="J14" s="2"/>
      <c r="K14" s="9"/>
      <c r="L14" s="17"/>
      <c r="M14" s="64"/>
      <c r="N14" s="10"/>
      <c r="O14" s="10"/>
      <c r="P14" s="13"/>
      <c r="Q14" s="2"/>
      <c r="R14" s="10"/>
      <c r="S14" s="10"/>
      <c r="T14" s="64"/>
      <c r="U14" s="10"/>
      <c r="V14" s="17"/>
      <c r="W14" s="13"/>
      <c r="X14" s="2"/>
      <c r="Y14" s="10"/>
      <c r="Z14" s="10"/>
      <c r="AA14" s="64"/>
      <c r="AB14" s="10"/>
      <c r="AC14" s="10"/>
      <c r="AD14" s="13"/>
      <c r="AE14" s="2"/>
      <c r="AF14" s="10"/>
      <c r="AG14" s="10"/>
      <c r="AH14" s="64"/>
      <c r="AI14" s="10"/>
      <c r="AJ14" s="10"/>
      <c r="AK14" s="13"/>
      <c r="AL14" s="2"/>
      <c r="AM14" s="10"/>
      <c r="AN14" s="10"/>
      <c r="AO14" s="64"/>
      <c r="AP14" s="10"/>
      <c r="AQ14" s="10"/>
      <c r="AR14" s="13"/>
      <c r="AS14" s="2"/>
      <c r="AU14" s="13"/>
      <c r="AW14" s="33"/>
    </row>
    <row r="15" spans="1:49" s="4" customFormat="1" x14ac:dyDescent="0.2">
      <c r="A15" s="1" t="s">
        <v>11</v>
      </c>
      <c r="C15" s="4" t="s">
        <v>43</v>
      </c>
      <c r="D15" s="4" t="s">
        <v>53</v>
      </c>
      <c r="E15" s="4" t="s">
        <v>46</v>
      </c>
      <c r="F15" s="4" t="s">
        <v>47</v>
      </c>
      <c r="G15" s="4" t="s">
        <v>48</v>
      </c>
      <c r="H15" s="4" t="s">
        <v>49</v>
      </c>
      <c r="I15" s="4" t="s">
        <v>50</v>
      </c>
      <c r="J15" s="2"/>
      <c r="K15" s="9"/>
      <c r="L15" s="17"/>
      <c r="M15" s="64"/>
      <c r="N15" s="10"/>
      <c r="O15" s="10"/>
      <c r="P15" s="13"/>
      <c r="Q15" s="2"/>
      <c r="R15" s="10"/>
      <c r="S15" s="10"/>
      <c r="T15" s="64"/>
      <c r="U15" s="10"/>
      <c r="V15" s="17"/>
      <c r="W15" s="13"/>
      <c r="X15" s="2"/>
      <c r="Y15" s="10"/>
      <c r="Z15" s="10"/>
      <c r="AA15" s="64"/>
      <c r="AB15" s="10"/>
      <c r="AC15" s="10"/>
      <c r="AD15" s="13"/>
      <c r="AE15" s="2"/>
      <c r="AF15" s="10"/>
      <c r="AG15" s="10"/>
      <c r="AH15" s="64"/>
      <c r="AI15" s="10"/>
      <c r="AJ15" s="10"/>
      <c r="AK15" s="13"/>
      <c r="AL15" s="2"/>
      <c r="AM15" s="10"/>
      <c r="AN15" s="10"/>
      <c r="AO15" s="64"/>
      <c r="AP15" s="10"/>
      <c r="AQ15" s="10"/>
      <c r="AR15" s="13"/>
      <c r="AS15" s="2"/>
      <c r="AU15" s="13"/>
      <c r="AW15" s="33"/>
    </row>
    <row r="16" spans="1:49" s="4" customFormat="1" x14ac:dyDescent="0.2">
      <c r="A16" s="61" t="s">
        <v>59</v>
      </c>
      <c r="B16" s="83">
        <f>Totals!B16</f>
        <v>0</v>
      </c>
      <c r="C16" s="90">
        <v>0</v>
      </c>
      <c r="D16" s="91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2"/>
      <c r="K16" s="38">
        <f>($D16)</f>
        <v>0</v>
      </c>
      <c r="L16" s="62">
        <f t="shared" ref="L16:L24" si="36">K16/12/173.33333333</f>
        <v>0</v>
      </c>
      <c r="M16" s="63">
        <f>E16*173.333333*$C$16</f>
        <v>0</v>
      </c>
      <c r="N16" s="39">
        <f>ROUND((K16/12*$E16*$C16),0)</f>
        <v>0</v>
      </c>
      <c r="O16" s="39">
        <f>ROUND(N16*$A$41,0)</f>
        <v>0</v>
      </c>
      <c r="P16" s="40">
        <f t="shared" ref="P16:P35" si="37">O16+N16</f>
        <v>0</v>
      </c>
      <c r="Q16" s="41"/>
      <c r="R16" s="39">
        <f t="shared" ref="R16:R35" si="38">ROUND(K16*(1+$B$2),0)</f>
        <v>0</v>
      </c>
      <c r="S16" s="62">
        <f t="shared" ref="S16:S24" si="39">R16/12/173.33333333</f>
        <v>0</v>
      </c>
      <c r="T16" s="63">
        <f>F16*173.333333*$C$16</f>
        <v>0</v>
      </c>
      <c r="U16" s="39">
        <f>ROUND((R16/12*$F16*$C16),0)</f>
        <v>0</v>
      </c>
      <c r="V16" s="42">
        <f>ROUND(U16*$A$41,0)</f>
        <v>0</v>
      </c>
      <c r="W16" s="40">
        <f t="shared" ref="W16:W35" si="40">V16+U16</f>
        <v>0</v>
      </c>
      <c r="X16" s="41"/>
      <c r="Y16" s="39">
        <f t="shared" ref="Y16:Y35" si="41">ROUND(R16*(1+$B$2),0)</f>
        <v>0</v>
      </c>
      <c r="Z16" s="62">
        <f t="shared" ref="Z16:Z24" si="42">Y16/12/173.33333333</f>
        <v>0</v>
      </c>
      <c r="AA16" s="63">
        <f>G16*173.333333*$C$16</f>
        <v>0</v>
      </c>
      <c r="AB16" s="39">
        <f>ROUND((Y16/12*$G16*$C16),0)</f>
        <v>0</v>
      </c>
      <c r="AC16" s="39">
        <f>ROUND(AB16*$A$41,0)</f>
        <v>0</v>
      </c>
      <c r="AD16" s="40">
        <f t="shared" ref="AD16:AD35" si="43">AC16+AB16</f>
        <v>0</v>
      </c>
      <c r="AE16" s="41"/>
      <c r="AF16" s="39">
        <f t="shared" ref="AF16:AF35" si="44">ROUND(Y16*(1+$B$2),0)</f>
        <v>0</v>
      </c>
      <c r="AG16" s="62">
        <f t="shared" ref="AG16:AG24" si="45">AF16/12/173.33333333</f>
        <v>0</v>
      </c>
      <c r="AH16" s="63">
        <f>H16*173.333333*$C$16</f>
        <v>0</v>
      </c>
      <c r="AI16" s="39">
        <f>ROUND((AF16/12*$H16*$C16),0)</f>
        <v>0</v>
      </c>
      <c r="AJ16" s="39">
        <f>ROUND(AI16*$A$41,0)</f>
        <v>0</v>
      </c>
      <c r="AK16" s="40">
        <f t="shared" ref="AK16:AK35" si="46">AJ16+AI16</f>
        <v>0</v>
      </c>
      <c r="AL16" s="41"/>
      <c r="AM16" s="39">
        <f t="shared" ref="AM16:AM35" si="47">ROUND(AF16*(1+$B$2),0)</f>
        <v>0</v>
      </c>
      <c r="AN16" s="62">
        <f t="shared" ref="AN16:AN24" si="48">AM16/12/173.33333333</f>
        <v>0</v>
      </c>
      <c r="AO16" s="63">
        <f>I16*173.333333*$C$16</f>
        <v>0</v>
      </c>
      <c r="AP16" s="39">
        <f>ROUND((AM16/12*$I16*$C16),0)</f>
        <v>0</v>
      </c>
      <c r="AQ16" s="39">
        <f>ROUND(AP16*$A$41,0)</f>
        <v>0</v>
      </c>
      <c r="AR16" s="40">
        <f t="shared" ref="AR16:AR35" si="49">AQ16+AP16</f>
        <v>0</v>
      </c>
      <c r="AS16" s="41"/>
      <c r="AT16" s="68">
        <f t="shared" ref="AT16:AT37" si="50">N16+U16+AB16+AI16+AP16</f>
        <v>0</v>
      </c>
      <c r="AU16" s="43">
        <f t="shared" ref="AU16:AU36" si="51">AR16+AK16+AD16+W16+P16</f>
        <v>0</v>
      </c>
      <c r="AW16" s="33">
        <f>SUM(M21+T21+AA21+AH21+AO21)</f>
        <v>0</v>
      </c>
    </row>
    <row r="17" spans="1:49" s="4" customFormat="1" x14ac:dyDescent="0.2">
      <c r="A17" s="61" t="s">
        <v>59</v>
      </c>
      <c r="B17" s="83">
        <f>Totals!B17</f>
        <v>0</v>
      </c>
      <c r="C17" s="90">
        <v>0</v>
      </c>
      <c r="D17" s="91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2"/>
      <c r="K17" s="38">
        <f>($D17)</f>
        <v>0</v>
      </c>
      <c r="L17" s="62">
        <f t="shared" si="36"/>
        <v>0</v>
      </c>
      <c r="M17" s="63">
        <f>E17*173.333333*$C$16</f>
        <v>0</v>
      </c>
      <c r="N17" s="39">
        <f>ROUND((K17/12*$E17*$C17),0)</f>
        <v>0</v>
      </c>
      <c r="O17" s="39">
        <f>ROUND(N17*$A$41,0)</f>
        <v>0</v>
      </c>
      <c r="P17" s="40">
        <f t="shared" si="37"/>
        <v>0</v>
      </c>
      <c r="Q17" s="41"/>
      <c r="R17" s="39">
        <f t="shared" si="38"/>
        <v>0</v>
      </c>
      <c r="S17" s="62">
        <f t="shared" si="39"/>
        <v>0</v>
      </c>
      <c r="T17" s="63">
        <f>F17*173.333333*$C$16</f>
        <v>0</v>
      </c>
      <c r="U17" s="39">
        <f>ROUND((R17/12*$F17*$C17),0)</f>
        <v>0</v>
      </c>
      <c r="V17" s="42">
        <f>ROUND(U17*$A$41,0)</f>
        <v>0</v>
      </c>
      <c r="W17" s="40">
        <f t="shared" si="40"/>
        <v>0</v>
      </c>
      <c r="X17" s="41"/>
      <c r="Y17" s="39">
        <f t="shared" si="41"/>
        <v>0</v>
      </c>
      <c r="Z17" s="62">
        <f t="shared" si="42"/>
        <v>0</v>
      </c>
      <c r="AA17" s="63">
        <f>G17*173.333333*$C$16</f>
        <v>0</v>
      </c>
      <c r="AB17" s="39">
        <f>ROUND((Y17/12*$G17*$C17),0)</f>
        <v>0</v>
      </c>
      <c r="AC17" s="39">
        <f>ROUND(AB17*$A$41,0)</f>
        <v>0</v>
      </c>
      <c r="AD17" s="40">
        <f t="shared" si="43"/>
        <v>0</v>
      </c>
      <c r="AE17" s="41"/>
      <c r="AF17" s="39">
        <f t="shared" si="44"/>
        <v>0</v>
      </c>
      <c r="AG17" s="62">
        <f t="shared" si="45"/>
        <v>0</v>
      </c>
      <c r="AH17" s="63">
        <f>H17*173.333333*$C$16</f>
        <v>0</v>
      </c>
      <c r="AI17" s="39">
        <f>ROUND((AF17/12*$H17*$C17),0)</f>
        <v>0</v>
      </c>
      <c r="AJ17" s="39">
        <f>ROUND(AI17*$A$41,0)</f>
        <v>0</v>
      </c>
      <c r="AK17" s="40">
        <f t="shared" si="46"/>
        <v>0</v>
      </c>
      <c r="AL17" s="41"/>
      <c r="AM17" s="39">
        <f t="shared" si="47"/>
        <v>0</v>
      </c>
      <c r="AN17" s="62">
        <f t="shared" si="48"/>
        <v>0</v>
      </c>
      <c r="AO17" s="63">
        <f>I17*173.333333*$C$16</f>
        <v>0</v>
      </c>
      <c r="AP17" s="39">
        <f>ROUND((AM17/12*$I17*$C17),0)</f>
        <v>0</v>
      </c>
      <c r="AQ17" s="39">
        <f>ROUND(AP17*$A$41,0)</f>
        <v>0</v>
      </c>
      <c r="AR17" s="40">
        <f t="shared" si="49"/>
        <v>0</v>
      </c>
      <c r="AS17" s="41"/>
      <c r="AT17" s="68">
        <f t="shared" si="50"/>
        <v>0</v>
      </c>
      <c r="AU17" s="43">
        <f t="shared" si="51"/>
        <v>0</v>
      </c>
      <c r="AW17" s="33">
        <f>SUM(M22+T22+AA22+AH22+AO22)</f>
        <v>0</v>
      </c>
    </row>
    <row r="18" spans="1:49" s="4" customFormat="1" x14ac:dyDescent="0.2">
      <c r="A18" s="61" t="s">
        <v>59</v>
      </c>
      <c r="B18" s="83">
        <f>Totals!B18</f>
        <v>0</v>
      </c>
      <c r="C18" s="90">
        <v>0</v>
      </c>
      <c r="D18" s="91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2"/>
      <c r="K18" s="38">
        <f>($D18)</f>
        <v>0</v>
      </c>
      <c r="L18" s="62">
        <f t="shared" si="36"/>
        <v>0</v>
      </c>
      <c r="M18" s="63">
        <f>E18*173.333333*$C$16</f>
        <v>0</v>
      </c>
      <c r="N18" s="39">
        <f>ROUND((K18/12*$E18*$C18),0)</f>
        <v>0</v>
      </c>
      <c r="O18" s="39">
        <f>ROUND(N18*$A$41,0)</f>
        <v>0</v>
      </c>
      <c r="P18" s="40">
        <f t="shared" si="37"/>
        <v>0</v>
      </c>
      <c r="Q18" s="41"/>
      <c r="R18" s="39">
        <f t="shared" si="38"/>
        <v>0</v>
      </c>
      <c r="S18" s="62">
        <f t="shared" si="39"/>
        <v>0</v>
      </c>
      <c r="T18" s="63">
        <f>F18*173.333333*$C$16</f>
        <v>0</v>
      </c>
      <c r="U18" s="39">
        <f>ROUND((R18/12*$F18*$C18),0)</f>
        <v>0</v>
      </c>
      <c r="V18" s="42">
        <f>ROUND(U18*$A$41,0)</f>
        <v>0</v>
      </c>
      <c r="W18" s="40">
        <f t="shared" si="40"/>
        <v>0</v>
      </c>
      <c r="X18" s="41"/>
      <c r="Y18" s="39">
        <f t="shared" si="41"/>
        <v>0</v>
      </c>
      <c r="Z18" s="62">
        <f t="shared" si="42"/>
        <v>0</v>
      </c>
      <c r="AA18" s="63">
        <f>G18*173.333333*$C$16</f>
        <v>0</v>
      </c>
      <c r="AB18" s="39">
        <f>ROUND((Y18/12*$G18*$C18),0)</f>
        <v>0</v>
      </c>
      <c r="AC18" s="39">
        <f>ROUND(AB18*$A$41,0)</f>
        <v>0</v>
      </c>
      <c r="AD18" s="40">
        <f t="shared" si="43"/>
        <v>0</v>
      </c>
      <c r="AE18" s="41"/>
      <c r="AF18" s="39">
        <f t="shared" si="44"/>
        <v>0</v>
      </c>
      <c r="AG18" s="62">
        <f t="shared" si="45"/>
        <v>0</v>
      </c>
      <c r="AH18" s="63">
        <f>H18*173.333333*$C$16</f>
        <v>0</v>
      </c>
      <c r="AI18" s="39">
        <f>ROUND((AF18/12*$H18*$C18),0)</f>
        <v>0</v>
      </c>
      <c r="AJ18" s="39">
        <f>ROUND(AI18*$A$41,0)</f>
        <v>0</v>
      </c>
      <c r="AK18" s="40">
        <f t="shared" si="46"/>
        <v>0</v>
      </c>
      <c r="AL18" s="41"/>
      <c r="AM18" s="39">
        <f t="shared" si="47"/>
        <v>0</v>
      </c>
      <c r="AN18" s="62">
        <f t="shared" si="48"/>
        <v>0</v>
      </c>
      <c r="AO18" s="63">
        <f>I18*173.333333*$C$16</f>
        <v>0</v>
      </c>
      <c r="AP18" s="39">
        <f>ROUND((AM18/12*$I18*$C18),0)</f>
        <v>0</v>
      </c>
      <c r="AQ18" s="39">
        <f>ROUND(AP18*$A$41,0)</f>
        <v>0</v>
      </c>
      <c r="AR18" s="40">
        <f t="shared" si="49"/>
        <v>0</v>
      </c>
      <c r="AS18" s="41"/>
      <c r="AT18" s="68">
        <f t="shared" si="50"/>
        <v>0</v>
      </c>
      <c r="AU18" s="43">
        <f t="shared" si="51"/>
        <v>0</v>
      </c>
      <c r="AW18" s="33">
        <f>SUM(M25+T25+AA25+AH25+AO25)</f>
        <v>0</v>
      </c>
    </row>
    <row r="19" spans="1:49" s="4" customFormat="1" x14ac:dyDescent="0.2">
      <c r="A19" s="61" t="s">
        <v>59</v>
      </c>
      <c r="B19" s="83">
        <f>Totals!B19</f>
        <v>0</v>
      </c>
      <c r="C19" s="90">
        <v>0</v>
      </c>
      <c r="D19" s="91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2"/>
      <c r="K19" s="38">
        <f>($D19)</f>
        <v>0</v>
      </c>
      <c r="L19" s="62">
        <f t="shared" si="36"/>
        <v>0</v>
      </c>
      <c r="M19" s="63">
        <f>E19*173.333333*$C$16</f>
        <v>0</v>
      </c>
      <c r="N19" s="39">
        <f>ROUND((K19/12*$E19*$C19),0)</f>
        <v>0</v>
      </c>
      <c r="O19" s="39">
        <f>ROUND(N19*$A$41,0)</f>
        <v>0</v>
      </c>
      <c r="P19" s="40">
        <f t="shared" si="37"/>
        <v>0</v>
      </c>
      <c r="Q19" s="41"/>
      <c r="R19" s="39">
        <f t="shared" si="38"/>
        <v>0</v>
      </c>
      <c r="S19" s="62">
        <f t="shared" si="39"/>
        <v>0</v>
      </c>
      <c r="T19" s="63">
        <f>F19*173.333333*$C$16</f>
        <v>0</v>
      </c>
      <c r="U19" s="39">
        <f>ROUND((R19/12*$F19*$C19),0)</f>
        <v>0</v>
      </c>
      <c r="V19" s="42">
        <f>ROUND(U19*$A$41,0)</f>
        <v>0</v>
      </c>
      <c r="W19" s="40">
        <f t="shared" si="40"/>
        <v>0</v>
      </c>
      <c r="X19" s="41"/>
      <c r="Y19" s="39">
        <f t="shared" si="41"/>
        <v>0</v>
      </c>
      <c r="Z19" s="62">
        <f t="shared" si="42"/>
        <v>0</v>
      </c>
      <c r="AA19" s="63">
        <f>G19*173.333333*$C$16</f>
        <v>0</v>
      </c>
      <c r="AB19" s="39">
        <f>ROUND((Y19/12*$G19*$C19),0)</f>
        <v>0</v>
      </c>
      <c r="AC19" s="39">
        <f>ROUND(AB19*$A$41,0)</f>
        <v>0</v>
      </c>
      <c r="AD19" s="40">
        <f t="shared" si="43"/>
        <v>0</v>
      </c>
      <c r="AE19" s="41"/>
      <c r="AF19" s="39">
        <f t="shared" si="44"/>
        <v>0</v>
      </c>
      <c r="AG19" s="62">
        <f t="shared" si="45"/>
        <v>0</v>
      </c>
      <c r="AH19" s="63">
        <f>H19*173.333333*$C$16</f>
        <v>0</v>
      </c>
      <c r="AI19" s="39">
        <f>ROUND((AF19/12*$H19*$C19),0)</f>
        <v>0</v>
      </c>
      <c r="AJ19" s="39">
        <f>ROUND(AI19*$A$41,0)</f>
        <v>0</v>
      </c>
      <c r="AK19" s="40">
        <f t="shared" si="46"/>
        <v>0</v>
      </c>
      <c r="AL19" s="41"/>
      <c r="AM19" s="39">
        <f t="shared" si="47"/>
        <v>0</v>
      </c>
      <c r="AN19" s="62">
        <f t="shared" si="48"/>
        <v>0</v>
      </c>
      <c r="AO19" s="63">
        <f>I19*173.333333*$C$16</f>
        <v>0</v>
      </c>
      <c r="AP19" s="39">
        <f>ROUND((AM19/12*$I19*$C19),0)</f>
        <v>0</v>
      </c>
      <c r="AQ19" s="39">
        <f>ROUND(AP19*$A$41,0)</f>
        <v>0</v>
      </c>
      <c r="AR19" s="40">
        <f t="shared" si="49"/>
        <v>0</v>
      </c>
      <c r="AS19" s="41"/>
      <c r="AT19" s="68">
        <f t="shared" si="50"/>
        <v>0</v>
      </c>
      <c r="AU19" s="43">
        <f t="shared" si="51"/>
        <v>0</v>
      </c>
      <c r="AW19" s="33">
        <f>SUM(M26+T26+AA26+AH26+AO26)</f>
        <v>0</v>
      </c>
    </row>
    <row r="20" spans="1:49" s="4" customFormat="1" x14ac:dyDescent="0.2">
      <c r="A20" s="4" t="s">
        <v>32</v>
      </c>
      <c r="B20" s="83">
        <f>Totals!B20</f>
        <v>0</v>
      </c>
      <c r="C20" s="90">
        <v>0</v>
      </c>
      <c r="D20" s="91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2"/>
      <c r="K20" s="38">
        <f t="shared" ref="K20:K35" si="52">($D20)</f>
        <v>0</v>
      </c>
      <c r="L20" s="62">
        <f t="shared" si="36"/>
        <v>0</v>
      </c>
      <c r="M20" s="63">
        <f>E20*173.333333*$C$21</f>
        <v>0</v>
      </c>
      <c r="N20" s="39">
        <f t="shared" ref="N20:N35" si="53">ROUND((K20/12*$E20*$C20),0)</f>
        <v>0</v>
      </c>
      <c r="O20" s="39">
        <f>ROUND(N20*$A$40,0)</f>
        <v>0</v>
      </c>
      <c r="P20" s="40">
        <f t="shared" si="37"/>
        <v>0</v>
      </c>
      <c r="Q20" s="41"/>
      <c r="R20" s="39">
        <f t="shared" si="38"/>
        <v>0</v>
      </c>
      <c r="S20" s="62">
        <f t="shared" si="39"/>
        <v>0</v>
      </c>
      <c r="T20" s="63">
        <f>F20*173.333333*$C$21</f>
        <v>0</v>
      </c>
      <c r="U20" s="39">
        <f t="shared" ref="U20:U35" si="54">ROUND((R20/12*$F20*$C20),0)</f>
        <v>0</v>
      </c>
      <c r="V20" s="39">
        <f>ROUND(U20*$A$40,0)</f>
        <v>0</v>
      </c>
      <c r="W20" s="40">
        <f t="shared" si="40"/>
        <v>0</v>
      </c>
      <c r="X20" s="41"/>
      <c r="Y20" s="39">
        <f t="shared" si="41"/>
        <v>0</v>
      </c>
      <c r="Z20" s="62">
        <f t="shared" si="42"/>
        <v>0</v>
      </c>
      <c r="AA20" s="63">
        <f>G20*173.333333*$C$21</f>
        <v>0</v>
      </c>
      <c r="AB20" s="39">
        <f t="shared" ref="AB20:AB35" si="55">ROUND((Y20/12*$G20*$C20),0)</f>
        <v>0</v>
      </c>
      <c r="AC20" s="39">
        <f>ROUND(AB20*$A$40,0)</f>
        <v>0</v>
      </c>
      <c r="AD20" s="40">
        <f t="shared" si="43"/>
        <v>0</v>
      </c>
      <c r="AE20" s="41"/>
      <c r="AF20" s="39">
        <f t="shared" si="44"/>
        <v>0</v>
      </c>
      <c r="AG20" s="62">
        <f t="shared" si="45"/>
        <v>0</v>
      </c>
      <c r="AH20" s="63">
        <f>H20*173.333333*$C$21</f>
        <v>0</v>
      </c>
      <c r="AI20" s="39">
        <f t="shared" ref="AI20:AI35" si="56">ROUND((AF20/12*$H20*$C20),0)</f>
        <v>0</v>
      </c>
      <c r="AJ20" s="39">
        <f>ROUND(AI20*$A$40,0)</f>
        <v>0</v>
      </c>
      <c r="AK20" s="40">
        <f t="shared" si="46"/>
        <v>0</v>
      </c>
      <c r="AL20" s="41"/>
      <c r="AM20" s="39">
        <f t="shared" si="47"/>
        <v>0</v>
      </c>
      <c r="AN20" s="62">
        <f t="shared" si="48"/>
        <v>0</v>
      </c>
      <c r="AO20" s="63">
        <f>I20*173.333333*$C$21</f>
        <v>0</v>
      </c>
      <c r="AP20" s="39">
        <f t="shared" ref="AP20:AP35" si="57">ROUND((AM20/12*$I20*$C20),0)</f>
        <v>0</v>
      </c>
      <c r="AQ20" s="39">
        <f>ROUND(AP20*$A$40,0)</f>
        <v>0</v>
      </c>
      <c r="AR20" s="40">
        <f t="shared" si="49"/>
        <v>0</v>
      </c>
      <c r="AS20" s="41"/>
      <c r="AT20" s="68">
        <f t="shared" si="50"/>
        <v>0</v>
      </c>
      <c r="AU20" s="43">
        <f t="shared" si="51"/>
        <v>0</v>
      </c>
      <c r="AW20" s="33">
        <f t="shared" ref="AW20:AW35" si="58">SUM(M21+T21+AA21+AH21+AO21)</f>
        <v>0</v>
      </c>
    </row>
    <row r="21" spans="1:49" s="4" customFormat="1" x14ac:dyDescent="0.2">
      <c r="A21" s="4" t="s">
        <v>32</v>
      </c>
      <c r="B21" s="83">
        <f>Totals!B21</f>
        <v>0</v>
      </c>
      <c r="C21" s="90">
        <v>0</v>
      </c>
      <c r="D21" s="91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2"/>
      <c r="K21" s="38">
        <f t="shared" si="52"/>
        <v>0</v>
      </c>
      <c r="L21" s="62">
        <f t="shared" si="36"/>
        <v>0</v>
      </c>
      <c r="M21" s="63">
        <f>E21*173.333333*$C$21</f>
        <v>0</v>
      </c>
      <c r="N21" s="39">
        <f t="shared" si="53"/>
        <v>0</v>
      </c>
      <c r="O21" s="39">
        <f>ROUND(N21*$A$40,0)</f>
        <v>0</v>
      </c>
      <c r="P21" s="40">
        <f t="shared" si="37"/>
        <v>0</v>
      </c>
      <c r="Q21" s="41"/>
      <c r="R21" s="39">
        <f t="shared" si="38"/>
        <v>0</v>
      </c>
      <c r="S21" s="62">
        <f t="shared" si="39"/>
        <v>0</v>
      </c>
      <c r="T21" s="63">
        <f>F21*173.333333*$C$21</f>
        <v>0</v>
      </c>
      <c r="U21" s="39">
        <f t="shared" si="54"/>
        <v>0</v>
      </c>
      <c r="V21" s="39">
        <f>ROUND(U21*$A$40,0)</f>
        <v>0</v>
      </c>
      <c r="W21" s="40">
        <f t="shared" si="40"/>
        <v>0</v>
      </c>
      <c r="X21" s="41"/>
      <c r="Y21" s="39">
        <f t="shared" si="41"/>
        <v>0</v>
      </c>
      <c r="Z21" s="62">
        <f t="shared" si="42"/>
        <v>0</v>
      </c>
      <c r="AA21" s="63">
        <f>G21*173.333333*$C$21</f>
        <v>0</v>
      </c>
      <c r="AB21" s="39">
        <f t="shared" si="55"/>
        <v>0</v>
      </c>
      <c r="AC21" s="39">
        <f>ROUND(AB21*$A$40,0)</f>
        <v>0</v>
      </c>
      <c r="AD21" s="40">
        <f t="shared" si="43"/>
        <v>0</v>
      </c>
      <c r="AE21" s="41"/>
      <c r="AF21" s="39">
        <f t="shared" si="44"/>
        <v>0</v>
      </c>
      <c r="AG21" s="62">
        <f t="shared" si="45"/>
        <v>0</v>
      </c>
      <c r="AH21" s="63">
        <f>H21*173.333333*$C$21</f>
        <v>0</v>
      </c>
      <c r="AI21" s="39">
        <f t="shared" si="56"/>
        <v>0</v>
      </c>
      <c r="AJ21" s="39">
        <f>ROUND(AI21*$A$40,0)</f>
        <v>0</v>
      </c>
      <c r="AK21" s="40">
        <f t="shared" si="46"/>
        <v>0</v>
      </c>
      <c r="AL21" s="41"/>
      <c r="AM21" s="39">
        <f t="shared" si="47"/>
        <v>0</v>
      </c>
      <c r="AN21" s="62">
        <f t="shared" si="48"/>
        <v>0</v>
      </c>
      <c r="AO21" s="63">
        <f>I21*173.333333*$C$21</f>
        <v>0</v>
      </c>
      <c r="AP21" s="39">
        <f t="shared" si="57"/>
        <v>0</v>
      </c>
      <c r="AQ21" s="39">
        <f>ROUND(AP21*$A$40,0)</f>
        <v>0</v>
      </c>
      <c r="AR21" s="40">
        <f t="shared" si="49"/>
        <v>0</v>
      </c>
      <c r="AS21" s="41"/>
      <c r="AT21" s="68">
        <f t="shared" si="50"/>
        <v>0</v>
      </c>
      <c r="AU21" s="43">
        <f t="shared" si="51"/>
        <v>0</v>
      </c>
      <c r="AW21" s="33">
        <f t="shared" si="58"/>
        <v>0</v>
      </c>
    </row>
    <row r="22" spans="1:49" s="4" customFormat="1" x14ac:dyDescent="0.2">
      <c r="A22" s="4" t="s">
        <v>32</v>
      </c>
      <c r="B22" s="83">
        <f>Totals!B22</f>
        <v>0</v>
      </c>
      <c r="C22" s="90">
        <v>0</v>
      </c>
      <c r="D22" s="91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2"/>
      <c r="K22" s="38">
        <f t="shared" si="52"/>
        <v>0</v>
      </c>
      <c r="L22" s="62">
        <f t="shared" si="36"/>
        <v>0</v>
      </c>
      <c r="M22" s="63">
        <f>E22*173.333333*$C$22</f>
        <v>0</v>
      </c>
      <c r="N22" s="39">
        <f t="shared" si="53"/>
        <v>0</v>
      </c>
      <c r="O22" s="39">
        <f>ROUND(N22*$A$40,0)</f>
        <v>0</v>
      </c>
      <c r="P22" s="40">
        <f t="shared" si="37"/>
        <v>0</v>
      </c>
      <c r="Q22" s="41"/>
      <c r="R22" s="39">
        <f t="shared" si="38"/>
        <v>0</v>
      </c>
      <c r="S22" s="62">
        <f t="shared" si="39"/>
        <v>0</v>
      </c>
      <c r="T22" s="63">
        <f>F22*173.333333*$C$22</f>
        <v>0</v>
      </c>
      <c r="U22" s="39">
        <f t="shared" si="54"/>
        <v>0</v>
      </c>
      <c r="V22" s="39">
        <f>ROUND(U22*$A$40,0)</f>
        <v>0</v>
      </c>
      <c r="W22" s="40">
        <f t="shared" si="40"/>
        <v>0</v>
      </c>
      <c r="X22" s="41"/>
      <c r="Y22" s="39">
        <f t="shared" si="41"/>
        <v>0</v>
      </c>
      <c r="Z22" s="62">
        <f t="shared" si="42"/>
        <v>0</v>
      </c>
      <c r="AA22" s="63">
        <f>G22*173.333333*$C$22</f>
        <v>0</v>
      </c>
      <c r="AB22" s="39">
        <f t="shared" si="55"/>
        <v>0</v>
      </c>
      <c r="AC22" s="39">
        <f>ROUND(AB22*$A$40,0)</f>
        <v>0</v>
      </c>
      <c r="AD22" s="40">
        <f t="shared" si="43"/>
        <v>0</v>
      </c>
      <c r="AE22" s="41"/>
      <c r="AF22" s="39">
        <f t="shared" si="44"/>
        <v>0</v>
      </c>
      <c r="AG22" s="62">
        <f t="shared" si="45"/>
        <v>0</v>
      </c>
      <c r="AH22" s="63">
        <f>H22*173.333333*$C$22</f>
        <v>0</v>
      </c>
      <c r="AI22" s="39">
        <f t="shared" si="56"/>
        <v>0</v>
      </c>
      <c r="AJ22" s="39">
        <f>ROUND(AI22*$A$40,0)</f>
        <v>0</v>
      </c>
      <c r="AK22" s="40">
        <f t="shared" si="46"/>
        <v>0</v>
      </c>
      <c r="AL22" s="41"/>
      <c r="AM22" s="39">
        <f t="shared" si="47"/>
        <v>0</v>
      </c>
      <c r="AN22" s="62">
        <f t="shared" si="48"/>
        <v>0</v>
      </c>
      <c r="AO22" s="63">
        <f>I22*173.333333*$C$22</f>
        <v>0</v>
      </c>
      <c r="AP22" s="39">
        <f t="shared" si="57"/>
        <v>0</v>
      </c>
      <c r="AQ22" s="39">
        <f>ROUND(AP22*$A$40,0)</f>
        <v>0</v>
      </c>
      <c r="AR22" s="40">
        <f t="shared" si="49"/>
        <v>0</v>
      </c>
      <c r="AS22" s="41"/>
      <c r="AT22" s="68">
        <f t="shared" si="50"/>
        <v>0</v>
      </c>
      <c r="AU22" s="43">
        <f t="shared" si="51"/>
        <v>0</v>
      </c>
      <c r="AW22" s="33">
        <f>SUM(M25+T25+AA25+AH25+AO25)</f>
        <v>0</v>
      </c>
    </row>
    <row r="23" spans="1:49" s="4" customFormat="1" x14ac:dyDescent="0.2">
      <c r="A23" s="4" t="s">
        <v>32</v>
      </c>
      <c r="B23" s="83">
        <f>Totals!B23</f>
        <v>0</v>
      </c>
      <c r="C23" s="90">
        <v>0</v>
      </c>
      <c r="D23" s="91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2"/>
      <c r="K23" s="38">
        <f t="shared" si="52"/>
        <v>0</v>
      </c>
      <c r="L23" s="62">
        <f t="shared" si="36"/>
        <v>0</v>
      </c>
      <c r="M23" s="63">
        <f>E23*173.333333*$C$21</f>
        <v>0</v>
      </c>
      <c r="N23" s="39">
        <f t="shared" si="53"/>
        <v>0</v>
      </c>
      <c r="O23" s="39">
        <f>ROUND(N23*$A$40,0)</f>
        <v>0</v>
      </c>
      <c r="P23" s="40">
        <f t="shared" si="37"/>
        <v>0</v>
      </c>
      <c r="Q23" s="41"/>
      <c r="R23" s="39">
        <f t="shared" si="38"/>
        <v>0</v>
      </c>
      <c r="S23" s="62">
        <f t="shared" si="39"/>
        <v>0</v>
      </c>
      <c r="T23" s="63">
        <f>F23*173.333333*$C$21</f>
        <v>0</v>
      </c>
      <c r="U23" s="39">
        <f t="shared" si="54"/>
        <v>0</v>
      </c>
      <c r="V23" s="39">
        <f>ROUND(U23*$A$40,0)</f>
        <v>0</v>
      </c>
      <c r="W23" s="40">
        <f t="shared" si="40"/>
        <v>0</v>
      </c>
      <c r="X23" s="41"/>
      <c r="Y23" s="39">
        <f t="shared" si="41"/>
        <v>0</v>
      </c>
      <c r="Z23" s="62">
        <f t="shared" si="42"/>
        <v>0</v>
      </c>
      <c r="AA23" s="63">
        <f>G23*173.333333*$C$21</f>
        <v>0</v>
      </c>
      <c r="AB23" s="39">
        <f t="shared" si="55"/>
        <v>0</v>
      </c>
      <c r="AC23" s="39">
        <f>ROUND(AB23*$A$40,0)</f>
        <v>0</v>
      </c>
      <c r="AD23" s="40">
        <f t="shared" si="43"/>
        <v>0</v>
      </c>
      <c r="AE23" s="41"/>
      <c r="AF23" s="39">
        <f t="shared" si="44"/>
        <v>0</v>
      </c>
      <c r="AG23" s="62">
        <f t="shared" si="45"/>
        <v>0</v>
      </c>
      <c r="AH23" s="63">
        <f>H23*173.333333*$C$21</f>
        <v>0</v>
      </c>
      <c r="AI23" s="39">
        <f t="shared" si="56"/>
        <v>0</v>
      </c>
      <c r="AJ23" s="39">
        <f>ROUND(AI23*$A$40,0)</f>
        <v>0</v>
      </c>
      <c r="AK23" s="40">
        <f t="shared" si="46"/>
        <v>0</v>
      </c>
      <c r="AL23" s="41"/>
      <c r="AM23" s="39">
        <f t="shared" si="47"/>
        <v>0</v>
      </c>
      <c r="AN23" s="62">
        <f t="shared" si="48"/>
        <v>0</v>
      </c>
      <c r="AO23" s="63">
        <f>I23*173.333333*$C$21</f>
        <v>0</v>
      </c>
      <c r="AP23" s="39">
        <f t="shared" si="57"/>
        <v>0</v>
      </c>
      <c r="AQ23" s="39">
        <f>ROUND(AP23*$A$40,0)</f>
        <v>0</v>
      </c>
      <c r="AR23" s="40">
        <f t="shared" si="49"/>
        <v>0</v>
      </c>
      <c r="AS23" s="41"/>
      <c r="AT23" s="68">
        <f t="shared" si="50"/>
        <v>0</v>
      </c>
      <c r="AU23" s="43">
        <f t="shared" si="51"/>
        <v>0</v>
      </c>
      <c r="AW23" s="33">
        <f t="shared" ref="AW23" si="59">SUM(M24+T24+AA24+AH24+AO24)</f>
        <v>0</v>
      </c>
    </row>
    <row r="24" spans="1:49" s="4" customFormat="1" x14ac:dyDescent="0.2">
      <c r="A24" s="4" t="s">
        <v>32</v>
      </c>
      <c r="B24" s="83">
        <f>Totals!B24</f>
        <v>0</v>
      </c>
      <c r="C24" s="90">
        <v>0</v>
      </c>
      <c r="D24" s="91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2"/>
      <c r="K24" s="38">
        <f t="shared" si="52"/>
        <v>0</v>
      </c>
      <c r="L24" s="62">
        <f t="shared" si="36"/>
        <v>0</v>
      </c>
      <c r="M24" s="63">
        <f>E24*173.333333*$C$22</f>
        <v>0</v>
      </c>
      <c r="N24" s="39">
        <f t="shared" si="53"/>
        <v>0</v>
      </c>
      <c r="O24" s="39">
        <f>ROUND(N24*$A$40,0)</f>
        <v>0</v>
      </c>
      <c r="P24" s="40">
        <f t="shared" si="37"/>
        <v>0</v>
      </c>
      <c r="Q24" s="41"/>
      <c r="R24" s="39">
        <f t="shared" si="38"/>
        <v>0</v>
      </c>
      <c r="S24" s="62">
        <f t="shared" si="39"/>
        <v>0</v>
      </c>
      <c r="T24" s="63">
        <f>F24*173.333333*$C$22</f>
        <v>0</v>
      </c>
      <c r="U24" s="39">
        <f t="shared" si="54"/>
        <v>0</v>
      </c>
      <c r="V24" s="39">
        <f>ROUND(U24*$A$40,0)</f>
        <v>0</v>
      </c>
      <c r="W24" s="40">
        <f t="shared" si="40"/>
        <v>0</v>
      </c>
      <c r="X24" s="41"/>
      <c r="Y24" s="39">
        <f t="shared" si="41"/>
        <v>0</v>
      </c>
      <c r="Z24" s="62">
        <f t="shared" si="42"/>
        <v>0</v>
      </c>
      <c r="AA24" s="63">
        <f>G24*173.333333*$C$22</f>
        <v>0</v>
      </c>
      <c r="AB24" s="39">
        <f t="shared" si="55"/>
        <v>0</v>
      </c>
      <c r="AC24" s="39">
        <f>ROUND(AB24*$A$40,0)</f>
        <v>0</v>
      </c>
      <c r="AD24" s="40">
        <f t="shared" si="43"/>
        <v>0</v>
      </c>
      <c r="AE24" s="41"/>
      <c r="AF24" s="39">
        <f t="shared" si="44"/>
        <v>0</v>
      </c>
      <c r="AG24" s="62">
        <f t="shared" si="45"/>
        <v>0</v>
      </c>
      <c r="AH24" s="63">
        <f>H24*173.333333*$C$22</f>
        <v>0</v>
      </c>
      <c r="AI24" s="39">
        <f t="shared" si="56"/>
        <v>0</v>
      </c>
      <c r="AJ24" s="39">
        <f>ROUND(AI24*$A$40,0)</f>
        <v>0</v>
      </c>
      <c r="AK24" s="40">
        <f t="shared" si="46"/>
        <v>0</v>
      </c>
      <c r="AL24" s="41"/>
      <c r="AM24" s="39">
        <f t="shared" si="47"/>
        <v>0</v>
      </c>
      <c r="AN24" s="62">
        <f t="shared" si="48"/>
        <v>0</v>
      </c>
      <c r="AO24" s="63">
        <f>I24*173.333333*$C$22</f>
        <v>0</v>
      </c>
      <c r="AP24" s="39">
        <f t="shared" si="57"/>
        <v>0</v>
      </c>
      <c r="AQ24" s="39">
        <f>ROUND(AP24*$A$40,0)</f>
        <v>0</v>
      </c>
      <c r="AR24" s="40">
        <f t="shared" si="49"/>
        <v>0</v>
      </c>
      <c r="AS24" s="41"/>
      <c r="AT24" s="68">
        <f t="shared" si="50"/>
        <v>0</v>
      </c>
      <c r="AU24" s="43">
        <f t="shared" si="51"/>
        <v>0</v>
      </c>
      <c r="AW24" s="33">
        <f>SUM(M27+T27+AA27+AH27+AO27)</f>
        <v>0</v>
      </c>
    </row>
    <row r="25" spans="1:49" s="4" customFormat="1" x14ac:dyDescent="0.2">
      <c r="A25" s="61" t="s">
        <v>58</v>
      </c>
      <c r="B25" s="83" t="str">
        <f>Totals!B25</f>
        <v>ME Non</v>
      </c>
      <c r="C25" s="90">
        <v>0</v>
      </c>
      <c r="D25" s="113">
        <f>IFERROR(VLOOKUP(B25,Totals!$B$98:$C$111,2,0),0)</f>
        <v>32000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2"/>
      <c r="K25" s="38">
        <f t="shared" si="52"/>
        <v>32000</v>
      </c>
      <c r="L25" s="62">
        <f t="shared" ref="L25:L32" si="60">K25/12/86.6666666</f>
        <v>30.769230792899407</v>
      </c>
      <c r="M25" s="63">
        <f>E25*86.6666666*$C$25</f>
        <v>0</v>
      </c>
      <c r="N25" s="39">
        <f t="shared" si="53"/>
        <v>0</v>
      </c>
      <c r="O25" s="39">
        <f t="shared" ref="O25:O32" si="61">ROUND(N25*$A$42,0)</f>
        <v>0</v>
      </c>
      <c r="P25" s="40">
        <f t="shared" si="37"/>
        <v>0</v>
      </c>
      <c r="Q25" s="41"/>
      <c r="R25" s="39">
        <f t="shared" si="38"/>
        <v>33280</v>
      </c>
      <c r="S25" s="62">
        <f t="shared" ref="S25:S32" si="62">R25/12/86.6666666</f>
        <v>32.000000024615389</v>
      </c>
      <c r="T25" s="63">
        <f>F25*86.6666666*$C$25</f>
        <v>0</v>
      </c>
      <c r="U25" s="39">
        <f t="shared" si="54"/>
        <v>0</v>
      </c>
      <c r="V25" s="42">
        <f t="shared" ref="V25:V32" si="63">ROUND(U25*$A$42,0)</f>
        <v>0</v>
      </c>
      <c r="W25" s="40">
        <f t="shared" si="40"/>
        <v>0</v>
      </c>
      <c r="X25" s="41"/>
      <c r="Y25" s="39">
        <f t="shared" si="41"/>
        <v>34611</v>
      </c>
      <c r="Z25" s="62">
        <f t="shared" ref="Z25:Z32" si="64">Y25/12/86.6666666</f>
        <v>33.279807717907545</v>
      </c>
      <c r="AA25" s="63">
        <f>G25*86.6666666*$C$25</f>
        <v>0</v>
      </c>
      <c r="AB25" s="39">
        <f t="shared" si="55"/>
        <v>0</v>
      </c>
      <c r="AC25" s="39">
        <f t="shared" ref="AC25:AC32" si="65">ROUND(AB25*$A$42,0)</f>
        <v>0</v>
      </c>
      <c r="AD25" s="40">
        <f t="shared" si="43"/>
        <v>0</v>
      </c>
      <c r="AE25" s="41"/>
      <c r="AF25" s="39">
        <f t="shared" si="44"/>
        <v>35995</v>
      </c>
      <c r="AG25" s="62">
        <f t="shared" ref="AG25:AG32" si="66">AF25/12/86.6666666</f>
        <v>34.610576949700445</v>
      </c>
      <c r="AH25" s="63">
        <f>H25*86.6666666*$C$25</f>
        <v>0</v>
      </c>
      <c r="AI25" s="39">
        <f t="shared" si="56"/>
        <v>0</v>
      </c>
      <c r="AJ25" s="39">
        <f t="shared" ref="AJ25:AJ32" si="67">ROUND(AI25*$A$42,0)</f>
        <v>0</v>
      </c>
      <c r="AK25" s="40">
        <f t="shared" si="46"/>
        <v>0</v>
      </c>
      <c r="AL25" s="41"/>
      <c r="AM25" s="39">
        <f t="shared" si="47"/>
        <v>37435</v>
      </c>
      <c r="AN25" s="62">
        <f t="shared" ref="AN25:AN32" si="68">AM25/12/86.6666666</f>
        <v>35.995192335380921</v>
      </c>
      <c r="AO25" s="63">
        <f>I25*86.6666666*$C$25</f>
        <v>0</v>
      </c>
      <c r="AP25" s="39">
        <f t="shared" si="57"/>
        <v>0</v>
      </c>
      <c r="AQ25" s="39">
        <f t="shared" ref="AQ25:AQ32" si="69">ROUND(AP25*$A$42,0)</f>
        <v>0</v>
      </c>
      <c r="AR25" s="40">
        <f t="shared" si="49"/>
        <v>0</v>
      </c>
      <c r="AS25" s="41"/>
      <c r="AT25" s="68">
        <f t="shared" si="50"/>
        <v>0</v>
      </c>
      <c r="AU25" s="43">
        <f t="shared" si="51"/>
        <v>0</v>
      </c>
      <c r="AW25" s="33">
        <f>SUM(M29+T29+AA29+AH29+AO29)</f>
        <v>0</v>
      </c>
    </row>
    <row r="26" spans="1:49" s="4" customFormat="1" x14ac:dyDescent="0.2">
      <c r="A26" s="61" t="s">
        <v>58</v>
      </c>
      <c r="B26" s="83">
        <f>Totals!B26</f>
        <v>0</v>
      </c>
      <c r="C26" s="90">
        <v>0</v>
      </c>
      <c r="D26" s="113">
        <f>IFERROR(VLOOKUP(B26,Totals!$B$98:$C$111,2,0),0)</f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2"/>
      <c r="K26" s="38">
        <f t="shared" si="52"/>
        <v>0</v>
      </c>
      <c r="L26" s="62">
        <f t="shared" si="60"/>
        <v>0</v>
      </c>
      <c r="M26" s="63">
        <f>E26*86.6666666*$C$25</f>
        <v>0</v>
      </c>
      <c r="N26" s="39">
        <f t="shared" si="53"/>
        <v>0</v>
      </c>
      <c r="O26" s="39">
        <f t="shared" si="61"/>
        <v>0</v>
      </c>
      <c r="P26" s="40">
        <f t="shared" si="37"/>
        <v>0</v>
      </c>
      <c r="Q26" s="41"/>
      <c r="R26" s="39">
        <f t="shared" si="38"/>
        <v>0</v>
      </c>
      <c r="S26" s="62">
        <f t="shared" si="62"/>
        <v>0</v>
      </c>
      <c r="T26" s="63">
        <f>F26*86.6666666*$C$25</f>
        <v>0</v>
      </c>
      <c r="U26" s="39">
        <f t="shared" si="54"/>
        <v>0</v>
      </c>
      <c r="V26" s="42">
        <f t="shared" si="63"/>
        <v>0</v>
      </c>
      <c r="W26" s="40">
        <f t="shared" si="40"/>
        <v>0</v>
      </c>
      <c r="X26" s="41"/>
      <c r="Y26" s="39">
        <f t="shared" si="41"/>
        <v>0</v>
      </c>
      <c r="Z26" s="62">
        <f t="shared" si="64"/>
        <v>0</v>
      </c>
      <c r="AA26" s="63">
        <f>G26*86.6666666*$C$25</f>
        <v>0</v>
      </c>
      <c r="AB26" s="39">
        <f t="shared" si="55"/>
        <v>0</v>
      </c>
      <c r="AC26" s="39">
        <f t="shared" si="65"/>
        <v>0</v>
      </c>
      <c r="AD26" s="40">
        <f t="shared" si="43"/>
        <v>0</v>
      </c>
      <c r="AE26" s="41"/>
      <c r="AF26" s="39">
        <f t="shared" si="44"/>
        <v>0</v>
      </c>
      <c r="AG26" s="62">
        <f t="shared" si="66"/>
        <v>0</v>
      </c>
      <c r="AH26" s="63">
        <f>H26*86.6666666*$C$25</f>
        <v>0</v>
      </c>
      <c r="AI26" s="39">
        <f t="shared" si="56"/>
        <v>0</v>
      </c>
      <c r="AJ26" s="39">
        <f t="shared" si="67"/>
        <v>0</v>
      </c>
      <c r="AK26" s="40">
        <f t="shared" si="46"/>
        <v>0</v>
      </c>
      <c r="AL26" s="41"/>
      <c r="AM26" s="39">
        <f t="shared" si="47"/>
        <v>0</v>
      </c>
      <c r="AN26" s="62">
        <f t="shared" si="68"/>
        <v>0</v>
      </c>
      <c r="AO26" s="63">
        <f>I26*86.6666666*$C$25</f>
        <v>0</v>
      </c>
      <c r="AP26" s="39">
        <f t="shared" si="57"/>
        <v>0</v>
      </c>
      <c r="AQ26" s="39">
        <f t="shared" si="69"/>
        <v>0</v>
      </c>
      <c r="AR26" s="40">
        <f t="shared" si="49"/>
        <v>0</v>
      </c>
      <c r="AS26" s="41"/>
      <c r="AT26" s="68">
        <f t="shared" si="50"/>
        <v>0</v>
      </c>
      <c r="AU26" s="43">
        <f t="shared" si="51"/>
        <v>0</v>
      </c>
      <c r="AW26" s="33">
        <f>SUM(M33+T33+AA33+AH33+AO33)</f>
        <v>0</v>
      </c>
    </row>
    <row r="27" spans="1:49" s="4" customFormat="1" x14ac:dyDescent="0.2">
      <c r="A27" s="61" t="s">
        <v>58</v>
      </c>
      <c r="B27" s="83">
        <f>Totals!B27</f>
        <v>0</v>
      </c>
      <c r="C27" s="90">
        <v>0</v>
      </c>
      <c r="D27" s="113">
        <f>IFERROR(VLOOKUP(B27,Totals!$B$98:$C$111,2,0),0)</f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2"/>
      <c r="K27" s="38">
        <f t="shared" si="52"/>
        <v>0</v>
      </c>
      <c r="L27" s="62">
        <f t="shared" si="60"/>
        <v>0</v>
      </c>
      <c r="M27" s="63">
        <f t="shared" ref="M27:M32" si="70">E27*86.6666666*$C$29</f>
        <v>0</v>
      </c>
      <c r="N27" s="39">
        <f t="shared" si="53"/>
        <v>0</v>
      </c>
      <c r="O27" s="39">
        <f t="shared" si="61"/>
        <v>0</v>
      </c>
      <c r="P27" s="40">
        <f t="shared" si="37"/>
        <v>0</v>
      </c>
      <c r="Q27" s="41"/>
      <c r="R27" s="39">
        <f t="shared" si="38"/>
        <v>0</v>
      </c>
      <c r="S27" s="62">
        <f t="shared" si="62"/>
        <v>0</v>
      </c>
      <c r="T27" s="63">
        <f t="shared" ref="T27:T32" si="71">F27*86.6666666*$C$29</f>
        <v>0</v>
      </c>
      <c r="U27" s="39">
        <f t="shared" si="54"/>
        <v>0</v>
      </c>
      <c r="V27" s="42">
        <f t="shared" si="63"/>
        <v>0</v>
      </c>
      <c r="W27" s="40">
        <f t="shared" si="40"/>
        <v>0</v>
      </c>
      <c r="X27" s="41"/>
      <c r="Y27" s="39">
        <f t="shared" si="41"/>
        <v>0</v>
      </c>
      <c r="Z27" s="62">
        <f t="shared" si="64"/>
        <v>0</v>
      </c>
      <c r="AA27" s="63">
        <f t="shared" ref="AA27:AA32" si="72">G27*86.6666666*$C$29</f>
        <v>0</v>
      </c>
      <c r="AB27" s="39">
        <f t="shared" si="55"/>
        <v>0</v>
      </c>
      <c r="AC27" s="39">
        <f t="shared" si="65"/>
        <v>0</v>
      </c>
      <c r="AD27" s="40">
        <f t="shared" si="43"/>
        <v>0</v>
      </c>
      <c r="AE27" s="41"/>
      <c r="AF27" s="39">
        <f t="shared" si="44"/>
        <v>0</v>
      </c>
      <c r="AG27" s="62">
        <f t="shared" si="66"/>
        <v>0</v>
      </c>
      <c r="AH27" s="63">
        <f t="shared" ref="AH27:AH32" si="73">H27*86.6666666*$C$29</f>
        <v>0</v>
      </c>
      <c r="AI27" s="39">
        <f t="shared" si="56"/>
        <v>0</v>
      </c>
      <c r="AJ27" s="39">
        <f t="shared" si="67"/>
        <v>0</v>
      </c>
      <c r="AK27" s="40">
        <f t="shared" si="46"/>
        <v>0</v>
      </c>
      <c r="AL27" s="41"/>
      <c r="AM27" s="39">
        <f t="shared" si="47"/>
        <v>0</v>
      </c>
      <c r="AN27" s="62">
        <f t="shared" si="68"/>
        <v>0</v>
      </c>
      <c r="AO27" s="63">
        <f t="shared" ref="AO27:AO32" si="74">I27*86.6666666*$C$29</f>
        <v>0</v>
      </c>
      <c r="AP27" s="39">
        <f t="shared" si="57"/>
        <v>0</v>
      </c>
      <c r="AQ27" s="39">
        <f t="shared" si="69"/>
        <v>0</v>
      </c>
      <c r="AR27" s="40">
        <f t="shared" si="49"/>
        <v>0</v>
      </c>
      <c r="AS27" s="41"/>
      <c r="AT27" s="68">
        <f t="shared" si="50"/>
        <v>0</v>
      </c>
      <c r="AU27" s="43">
        <f t="shared" si="51"/>
        <v>0</v>
      </c>
      <c r="AW27" s="33">
        <f t="shared" ref="AW27:AW28" si="75">SUM(M28+T28+AA28+AH28+AO28)</f>
        <v>0</v>
      </c>
    </row>
    <row r="28" spans="1:49" s="4" customFormat="1" x14ac:dyDescent="0.2">
      <c r="A28" s="61" t="s">
        <v>58</v>
      </c>
      <c r="B28" s="83">
        <f>Totals!B28</f>
        <v>0</v>
      </c>
      <c r="C28" s="90">
        <v>0</v>
      </c>
      <c r="D28" s="113">
        <f>IFERROR(VLOOKUP(B28,Totals!$B$98:$C$111,2,0),0)</f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2"/>
      <c r="K28" s="38">
        <f t="shared" si="52"/>
        <v>0</v>
      </c>
      <c r="L28" s="62">
        <f t="shared" si="60"/>
        <v>0</v>
      </c>
      <c r="M28" s="63">
        <f t="shared" si="70"/>
        <v>0</v>
      </c>
      <c r="N28" s="39">
        <f t="shared" si="53"/>
        <v>0</v>
      </c>
      <c r="O28" s="39">
        <f t="shared" si="61"/>
        <v>0</v>
      </c>
      <c r="P28" s="40">
        <f t="shared" si="37"/>
        <v>0</v>
      </c>
      <c r="Q28" s="41"/>
      <c r="R28" s="39">
        <f t="shared" si="38"/>
        <v>0</v>
      </c>
      <c r="S28" s="62">
        <f t="shared" si="62"/>
        <v>0</v>
      </c>
      <c r="T28" s="63">
        <f t="shared" si="71"/>
        <v>0</v>
      </c>
      <c r="U28" s="39">
        <f t="shared" si="54"/>
        <v>0</v>
      </c>
      <c r="V28" s="42">
        <f t="shared" si="63"/>
        <v>0</v>
      </c>
      <c r="W28" s="40">
        <f t="shared" si="40"/>
        <v>0</v>
      </c>
      <c r="X28" s="41"/>
      <c r="Y28" s="39">
        <f t="shared" si="41"/>
        <v>0</v>
      </c>
      <c r="Z28" s="62">
        <f t="shared" si="64"/>
        <v>0</v>
      </c>
      <c r="AA28" s="63">
        <f t="shared" si="72"/>
        <v>0</v>
      </c>
      <c r="AB28" s="39">
        <f t="shared" si="55"/>
        <v>0</v>
      </c>
      <c r="AC28" s="39">
        <f t="shared" si="65"/>
        <v>0</v>
      </c>
      <c r="AD28" s="40">
        <f t="shared" si="43"/>
        <v>0</v>
      </c>
      <c r="AE28" s="41"/>
      <c r="AF28" s="39">
        <f t="shared" si="44"/>
        <v>0</v>
      </c>
      <c r="AG28" s="62">
        <f t="shared" si="66"/>
        <v>0</v>
      </c>
      <c r="AH28" s="63">
        <f t="shared" si="73"/>
        <v>0</v>
      </c>
      <c r="AI28" s="39">
        <f t="shared" si="56"/>
        <v>0</v>
      </c>
      <c r="AJ28" s="39">
        <f t="shared" si="67"/>
        <v>0</v>
      </c>
      <c r="AK28" s="40">
        <f t="shared" si="46"/>
        <v>0</v>
      </c>
      <c r="AL28" s="41"/>
      <c r="AM28" s="39">
        <f t="shared" si="47"/>
        <v>0</v>
      </c>
      <c r="AN28" s="62">
        <f t="shared" si="68"/>
        <v>0</v>
      </c>
      <c r="AO28" s="63">
        <f t="shared" si="74"/>
        <v>0</v>
      </c>
      <c r="AP28" s="39">
        <f t="shared" si="57"/>
        <v>0</v>
      </c>
      <c r="AQ28" s="39">
        <f t="shared" si="69"/>
        <v>0</v>
      </c>
      <c r="AR28" s="40">
        <f t="shared" si="49"/>
        <v>0</v>
      </c>
      <c r="AS28" s="41"/>
      <c r="AT28" s="68">
        <f t="shared" si="50"/>
        <v>0</v>
      </c>
      <c r="AU28" s="43">
        <f t="shared" si="51"/>
        <v>0</v>
      </c>
      <c r="AW28" s="33">
        <f t="shared" si="75"/>
        <v>0</v>
      </c>
    </row>
    <row r="29" spans="1:49" s="4" customFormat="1" x14ac:dyDescent="0.2">
      <c r="A29" s="61" t="s">
        <v>58</v>
      </c>
      <c r="B29" s="83">
        <f>Totals!B29</f>
        <v>0</v>
      </c>
      <c r="C29" s="90">
        <v>0</v>
      </c>
      <c r="D29" s="113">
        <f>IFERROR(VLOOKUP(B29,Totals!$B$98:$C$111,2,0),0)</f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2"/>
      <c r="K29" s="38">
        <f t="shared" si="52"/>
        <v>0</v>
      </c>
      <c r="L29" s="62">
        <f t="shared" si="60"/>
        <v>0</v>
      </c>
      <c r="M29" s="63">
        <f t="shared" si="70"/>
        <v>0</v>
      </c>
      <c r="N29" s="39">
        <f t="shared" si="53"/>
        <v>0</v>
      </c>
      <c r="O29" s="39">
        <f t="shared" si="61"/>
        <v>0</v>
      </c>
      <c r="P29" s="40">
        <f t="shared" si="37"/>
        <v>0</v>
      </c>
      <c r="Q29" s="41"/>
      <c r="R29" s="39">
        <f t="shared" si="38"/>
        <v>0</v>
      </c>
      <c r="S29" s="62">
        <f t="shared" si="62"/>
        <v>0</v>
      </c>
      <c r="T29" s="63">
        <f t="shared" si="71"/>
        <v>0</v>
      </c>
      <c r="U29" s="39">
        <f t="shared" si="54"/>
        <v>0</v>
      </c>
      <c r="V29" s="42">
        <f t="shared" si="63"/>
        <v>0</v>
      </c>
      <c r="W29" s="40">
        <f t="shared" si="40"/>
        <v>0</v>
      </c>
      <c r="X29" s="41"/>
      <c r="Y29" s="39">
        <f t="shared" si="41"/>
        <v>0</v>
      </c>
      <c r="Z29" s="62">
        <f t="shared" si="64"/>
        <v>0</v>
      </c>
      <c r="AA29" s="63">
        <f t="shared" si="72"/>
        <v>0</v>
      </c>
      <c r="AB29" s="39">
        <f t="shared" si="55"/>
        <v>0</v>
      </c>
      <c r="AC29" s="39">
        <f t="shared" si="65"/>
        <v>0</v>
      </c>
      <c r="AD29" s="40">
        <f t="shared" si="43"/>
        <v>0</v>
      </c>
      <c r="AE29" s="41"/>
      <c r="AF29" s="39">
        <f t="shared" si="44"/>
        <v>0</v>
      </c>
      <c r="AG29" s="62">
        <f t="shared" si="66"/>
        <v>0</v>
      </c>
      <c r="AH29" s="63">
        <f t="shared" si="73"/>
        <v>0</v>
      </c>
      <c r="AI29" s="39">
        <f t="shared" si="56"/>
        <v>0</v>
      </c>
      <c r="AJ29" s="39">
        <f t="shared" si="67"/>
        <v>0</v>
      </c>
      <c r="AK29" s="40">
        <f t="shared" si="46"/>
        <v>0</v>
      </c>
      <c r="AL29" s="41"/>
      <c r="AM29" s="39">
        <f t="shared" si="47"/>
        <v>0</v>
      </c>
      <c r="AN29" s="62">
        <f t="shared" si="68"/>
        <v>0</v>
      </c>
      <c r="AO29" s="63">
        <f t="shared" si="74"/>
        <v>0</v>
      </c>
      <c r="AP29" s="39">
        <f t="shared" si="57"/>
        <v>0</v>
      </c>
      <c r="AQ29" s="39">
        <f t="shared" si="69"/>
        <v>0</v>
      </c>
      <c r="AR29" s="40">
        <f t="shared" si="49"/>
        <v>0</v>
      </c>
      <c r="AS29" s="41"/>
      <c r="AT29" s="68">
        <f t="shared" si="50"/>
        <v>0</v>
      </c>
      <c r="AU29" s="43">
        <f t="shared" si="51"/>
        <v>0</v>
      </c>
      <c r="AW29" s="33">
        <f>SUM(M33+T33+AA33+AH33+AO33)</f>
        <v>0</v>
      </c>
    </row>
    <row r="30" spans="1:49" s="4" customFormat="1" x14ac:dyDescent="0.2">
      <c r="A30" s="61" t="s">
        <v>58</v>
      </c>
      <c r="B30" s="83">
        <f>Totals!B30</f>
        <v>0</v>
      </c>
      <c r="C30" s="90">
        <v>0</v>
      </c>
      <c r="D30" s="113">
        <f>IFERROR(VLOOKUP(B30,Totals!$B$98:$C$111,2,0),0)</f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2"/>
      <c r="K30" s="38">
        <f t="shared" si="52"/>
        <v>0</v>
      </c>
      <c r="L30" s="62">
        <f t="shared" si="60"/>
        <v>0</v>
      </c>
      <c r="M30" s="63">
        <f t="shared" si="70"/>
        <v>0</v>
      </c>
      <c r="N30" s="39">
        <f t="shared" si="53"/>
        <v>0</v>
      </c>
      <c r="O30" s="39">
        <f t="shared" si="61"/>
        <v>0</v>
      </c>
      <c r="P30" s="40">
        <f t="shared" si="37"/>
        <v>0</v>
      </c>
      <c r="Q30" s="41"/>
      <c r="R30" s="39">
        <f t="shared" si="38"/>
        <v>0</v>
      </c>
      <c r="S30" s="62">
        <f t="shared" si="62"/>
        <v>0</v>
      </c>
      <c r="T30" s="63">
        <f t="shared" si="71"/>
        <v>0</v>
      </c>
      <c r="U30" s="39">
        <f t="shared" si="54"/>
        <v>0</v>
      </c>
      <c r="V30" s="42">
        <f t="shared" si="63"/>
        <v>0</v>
      </c>
      <c r="W30" s="40">
        <f t="shared" si="40"/>
        <v>0</v>
      </c>
      <c r="X30" s="41"/>
      <c r="Y30" s="39">
        <f t="shared" si="41"/>
        <v>0</v>
      </c>
      <c r="Z30" s="62">
        <f t="shared" si="64"/>
        <v>0</v>
      </c>
      <c r="AA30" s="63">
        <f t="shared" si="72"/>
        <v>0</v>
      </c>
      <c r="AB30" s="39">
        <f t="shared" si="55"/>
        <v>0</v>
      </c>
      <c r="AC30" s="39">
        <f t="shared" si="65"/>
        <v>0</v>
      </c>
      <c r="AD30" s="40">
        <f t="shared" si="43"/>
        <v>0</v>
      </c>
      <c r="AE30" s="41"/>
      <c r="AF30" s="39">
        <f t="shared" si="44"/>
        <v>0</v>
      </c>
      <c r="AG30" s="62">
        <f t="shared" si="66"/>
        <v>0</v>
      </c>
      <c r="AH30" s="63">
        <f t="shared" si="73"/>
        <v>0</v>
      </c>
      <c r="AI30" s="39">
        <f t="shared" si="56"/>
        <v>0</v>
      </c>
      <c r="AJ30" s="39">
        <f t="shared" si="67"/>
        <v>0</v>
      </c>
      <c r="AK30" s="40">
        <f t="shared" si="46"/>
        <v>0</v>
      </c>
      <c r="AL30" s="41"/>
      <c r="AM30" s="39">
        <f t="shared" si="47"/>
        <v>0</v>
      </c>
      <c r="AN30" s="62">
        <f t="shared" si="68"/>
        <v>0</v>
      </c>
      <c r="AO30" s="63">
        <f t="shared" si="74"/>
        <v>0</v>
      </c>
      <c r="AP30" s="39">
        <f t="shared" si="57"/>
        <v>0</v>
      </c>
      <c r="AQ30" s="39">
        <f t="shared" si="69"/>
        <v>0</v>
      </c>
      <c r="AR30" s="40">
        <f t="shared" si="49"/>
        <v>0</v>
      </c>
      <c r="AS30" s="41"/>
      <c r="AT30" s="68">
        <f t="shared" si="50"/>
        <v>0</v>
      </c>
      <c r="AU30" s="43">
        <f t="shared" si="51"/>
        <v>0</v>
      </c>
      <c r="AW30" s="33">
        <f>SUM(M34+T34+AA34+AH34+AO34)</f>
        <v>0</v>
      </c>
    </row>
    <row r="31" spans="1:49" s="4" customFormat="1" x14ac:dyDescent="0.2">
      <c r="A31" s="61" t="s">
        <v>58</v>
      </c>
      <c r="B31" s="83">
        <f>Totals!B31</f>
        <v>0</v>
      </c>
      <c r="C31" s="90">
        <v>0</v>
      </c>
      <c r="D31" s="113">
        <f>IFERROR(VLOOKUP(B31,Totals!$B$98:$C$111,2,0),0)</f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2"/>
      <c r="K31" s="38">
        <f t="shared" si="52"/>
        <v>0</v>
      </c>
      <c r="L31" s="62">
        <f t="shared" si="60"/>
        <v>0</v>
      </c>
      <c r="M31" s="63">
        <f t="shared" si="70"/>
        <v>0</v>
      </c>
      <c r="N31" s="39">
        <f t="shared" si="53"/>
        <v>0</v>
      </c>
      <c r="O31" s="39">
        <f t="shared" si="61"/>
        <v>0</v>
      </c>
      <c r="P31" s="40">
        <f t="shared" si="37"/>
        <v>0</v>
      </c>
      <c r="Q31" s="41"/>
      <c r="R31" s="39">
        <f t="shared" si="38"/>
        <v>0</v>
      </c>
      <c r="S31" s="62">
        <f t="shared" si="62"/>
        <v>0</v>
      </c>
      <c r="T31" s="63">
        <f t="shared" si="71"/>
        <v>0</v>
      </c>
      <c r="U31" s="39">
        <f t="shared" si="54"/>
        <v>0</v>
      </c>
      <c r="V31" s="42">
        <f t="shared" si="63"/>
        <v>0</v>
      </c>
      <c r="W31" s="40">
        <f t="shared" si="40"/>
        <v>0</v>
      </c>
      <c r="X31" s="41"/>
      <c r="Y31" s="39">
        <f t="shared" si="41"/>
        <v>0</v>
      </c>
      <c r="Z31" s="62">
        <f t="shared" si="64"/>
        <v>0</v>
      </c>
      <c r="AA31" s="63">
        <f t="shared" si="72"/>
        <v>0</v>
      </c>
      <c r="AB31" s="39">
        <f t="shared" si="55"/>
        <v>0</v>
      </c>
      <c r="AC31" s="39">
        <f t="shared" si="65"/>
        <v>0</v>
      </c>
      <c r="AD31" s="40">
        <f t="shared" si="43"/>
        <v>0</v>
      </c>
      <c r="AE31" s="41"/>
      <c r="AF31" s="39">
        <f t="shared" si="44"/>
        <v>0</v>
      </c>
      <c r="AG31" s="62">
        <f t="shared" si="66"/>
        <v>0</v>
      </c>
      <c r="AH31" s="63">
        <f t="shared" si="73"/>
        <v>0</v>
      </c>
      <c r="AI31" s="39">
        <f t="shared" si="56"/>
        <v>0</v>
      </c>
      <c r="AJ31" s="39">
        <f t="shared" si="67"/>
        <v>0</v>
      </c>
      <c r="AK31" s="40">
        <f t="shared" si="46"/>
        <v>0</v>
      </c>
      <c r="AL31" s="41"/>
      <c r="AM31" s="39">
        <f t="shared" si="47"/>
        <v>0</v>
      </c>
      <c r="AN31" s="62">
        <f t="shared" si="68"/>
        <v>0</v>
      </c>
      <c r="AO31" s="63">
        <f t="shared" si="74"/>
        <v>0</v>
      </c>
      <c r="AP31" s="39">
        <f t="shared" si="57"/>
        <v>0</v>
      </c>
      <c r="AQ31" s="39">
        <f t="shared" si="69"/>
        <v>0</v>
      </c>
      <c r="AR31" s="40">
        <f t="shared" si="49"/>
        <v>0</v>
      </c>
      <c r="AS31" s="41"/>
      <c r="AT31" s="68">
        <f t="shared" si="50"/>
        <v>0</v>
      </c>
      <c r="AU31" s="43">
        <f t="shared" si="51"/>
        <v>0</v>
      </c>
      <c r="AW31" s="33"/>
    </row>
    <row r="32" spans="1:49" s="4" customFormat="1" x14ac:dyDescent="0.2">
      <c r="A32" s="61" t="s">
        <v>58</v>
      </c>
      <c r="B32" s="83">
        <f>Totals!B32</f>
        <v>0</v>
      </c>
      <c r="C32" s="90">
        <v>0</v>
      </c>
      <c r="D32" s="113">
        <f>IFERROR(VLOOKUP(B32,Totals!$B$98:$C$111,2,0),0)</f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2"/>
      <c r="K32" s="38">
        <f t="shared" si="52"/>
        <v>0</v>
      </c>
      <c r="L32" s="62">
        <f t="shared" si="60"/>
        <v>0</v>
      </c>
      <c r="M32" s="63">
        <f t="shared" si="70"/>
        <v>0</v>
      </c>
      <c r="N32" s="39">
        <f t="shared" si="53"/>
        <v>0</v>
      </c>
      <c r="O32" s="39">
        <f t="shared" si="61"/>
        <v>0</v>
      </c>
      <c r="P32" s="40">
        <f t="shared" si="37"/>
        <v>0</v>
      </c>
      <c r="Q32" s="41"/>
      <c r="R32" s="39">
        <f t="shared" si="38"/>
        <v>0</v>
      </c>
      <c r="S32" s="62">
        <f t="shared" si="62"/>
        <v>0</v>
      </c>
      <c r="T32" s="63">
        <f t="shared" si="71"/>
        <v>0</v>
      </c>
      <c r="U32" s="39">
        <f t="shared" si="54"/>
        <v>0</v>
      </c>
      <c r="V32" s="42">
        <f t="shared" si="63"/>
        <v>0</v>
      </c>
      <c r="W32" s="40">
        <f t="shared" si="40"/>
        <v>0</v>
      </c>
      <c r="X32" s="41"/>
      <c r="Y32" s="39">
        <f t="shared" si="41"/>
        <v>0</v>
      </c>
      <c r="Z32" s="62">
        <f t="shared" si="64"/>
        <v>0</v>
      </c>
      <c r="AA32" s="63">
        <f t="shared" si="72"/>
        <v>0</v>
      </c>
      <c r="AB32" s="39">
        <f t="shared" si="55"/>
        <v>0</v>
      </c>
      <c r="AC32" s="39">
        <f t="shared" si="65"/>
        <v>0</v>
      </c>
      <c r="AD32" s="40">
        <f t="shared" si="43"/>
        <v>0</v>
      </c>
      <c r="AE32" s="41"/>
      <c r="AF32" s="39">
        <f t="shared" si="44"/>
        <v>0</v>
      </c>
      <c r="AG32" s="62">
        <f t="shared" si="66"/>
        <v>0</v>
      </c>
      <c r="AH32" s="63">
        <f t="shared" si="73"/>
        <v>0</v>
      </c>
      <c r="AI32" s="39">
        <f t="shared" si="56"/>
        <v>0</v>
      </c>
      <c r="AJ32" s="39">
        <f t="shared" si="67"/>
        <v>0</v>
      </c>
      <c r="AK32" s="40">
        <f t="shared" si="46"/>
        <v>0</v>
      </c>
      <c r="AL32" s="41"/>
      <c r="AM32" s="39">
        <f t="shared" si="47"/>
        <v>0</v>
      </c>
      <c r="AN32" s="62">
        <f t="shared" si="68"/>
        <v>0</v>
      </c>
      <c r="AO32" s="63">
        <f t="shared" si="74"/>
        <v>0</v>
      </c>
      <c r="AP32" s="39">
        <f t="shared" si="57"/>
        <v>0</v>
      </c>
      <c r="AQ32" s="39">
        <f t="shared" si="69"/>
        <v>0</v>
      </c>
      <c r="AR32" s="40">
        <f t="shared" si="49"/>
        <v>0</v>
      </c>
      <c r="AS32" s="41"/>
      <c r="AT32" s="68">
        <f t="shared" si="50"/>
        <v>0</v>
      </c>
      <c r="AU32" s="43">
        <f t="shared" si="51"/>
        <v>0</v>
      </c>
      <c r="AW32" s="33"/>
    </row>
    <row r="33" spans="1:50" s="4" customFormat="1" x14ac:dyDescent="0.2">
      <c r="A33" s="4" t="s">
        <v>12</v>
      </c>
      <c r="B33" s="83">
        <f>Totals!B33</f>
        <v>0</v>
      </c>
      <c r="C33" s="90">
        <v>0</v>
      </c>
      <c r="D33" s="113">
        <f>Totals!D33</f>
        <v>31200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2"/>
      <c r="K33" s="38">
        <f t="shared" si="52"/>
        <v>31200</v>
      </c>
      <c r="L33" s="62">
        <f>K33/12/173.33333333</f>
        <v>15.000000000288463</v>
      </c>
      <c r="M33" s="63">
        <f>E33*173.333333*$C$33</f>
        <v>0</v>
      </c>
      <c r="N33" s="39">
        <f t="shared" si="53"/>
        <v>0</v>
      </c>
      <c r="O33" s="39">
        <f>ROUND(N33*$C$40,0)</f>
        <v>0</v>
      </c>
      <c r="P33" s="40">
        <f t="shared" si="37"/>
        <v>0</v>
      </c>
      <c r="Q33" s="41"/>
      <c r="R33" s="39">
        <f t="shared" si="38"/>
        <v>32448</v>
      </c>
      <c r="S33" s="62">
        <f>R33/12/173.33333333</f>
        <v>15.600000000300001</v>
      </c>
      <c r="T33" s="63">
        <f>F33*173.333333*$C$33</f>
        <v>0</v>
      </c>
      <c r="U33" s="39">
        <f t="shared" si="54"/>
        <v>0</v>
      </c>
      <c r="V33" s="42">
        <f>ROUND(U33*$C$40,0)</f>
        <v>0</v>
      </c>
      <c r="W33" s="40">
        <f t="shared" si="40"/>
        <v>0</v>
      </c>
      <c r="X33" s="41"/>
      <c r="Y33" s="39">
        <f t="shared" si="41"/>
        <v>33746</v>
      </c>
      <c r="Z33" s="62">
        <f>Y33/12/173.33333333</f>
        <v>16.224038461850462</v>
      </c>
      <c r="AA33" s="63">
        <f>G33*173.333333*$C$33</f>
        <v>0</v>
      </c>
      <c r="AB33" s="39">
        <f t="shared" si="55"/>
        <v>0</v>
      </c>
      <c r="AC33" s="39">
        <f>ROUND(AB33*$C$40,0)</f>
        <v>0</v>
      </c>
      <c r="AD33" s="40">
        <f t="shared" si="43"/>
        <v>0</v>
      </c>
      <c r="AE33" s="41"/>
      <c r="AF33" s="39">
        <f t="shared" si="44"/>
        <v>35096</v>
      </c>
      <c r="AG33" s="62">
        <f>AF33/12/173.33333333</f>
        <v>16.873076923401406</v>
      </c>
      <c r="AH33" s="63">
        <f>H33*173.333333*$C$33</f>
        <v>0</v>
      </c>
      <c r="AI33" s="39">
        <f t="shared" si="56"/>
        <v>0</v>
      </c>
      <c r="AJ33" s="39">
        <f>ROUND(AI33*$C$40,0)</f>
        <v>0</v>
      </c>
      <c r="AK33" s="40">
        <f t="shared" si="46"/>
        <v>0</v>
      </c>
      <c r="AL33" s="41"/>
      <c r="AM33" s="39">
        <f t="shared" si="47"/>
        <v>36500</v>
      </c>
      <c r="AN33" s="62">
        <f>AM33/12/173.33333333</f>
        <v>17.548076923414385</v>
      </c>
      <c r="AO33" s="63">
        <f>I33*173.333333*$C$33</f>
        <v>0</v>
      </c>
      <c r="AP33" s="39">
        <f t="shared" si="57"/>
        <v>0</v>
      </c>
      <c r="AQ33" s="39">
        <f>ROUND(AP33*$C$40,0)</f>
        <v>0</v>
      </c>
      <c r="AR33" s="40">
        <f t="shared" si="49"/>
        <v>0</v>
      </c>
      <c r="AS33" s="41"/>
      <c r="AT33" s="68">
        <f t="shared" si="50"/>
        <v>0</v>
      </c>
      <c r="AU33" s="43">
        <f t="shared" si="51"/>
        <v>0</v>
      </c>
      <c r="AW33" s="33">
        <f>SUM(M34+T34+AA34+AH34+AO34)</f>
        <v>0</v>
      </c>
    </row>
    <row r="34" spans="1:50" s="4" customFormat="1" x14ac:dyDescent="0.2">
      <c r="A34" s="4" t="s">
        <v>13</v>
      </c>
      <c r="B34" s="83">
        <f>Totals!B34</f>
        <v>0</v>
      </c>
      <c r="C34" s="90">
        <v>0</v>
      </c>
      <c r="D34" s="91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2"/>
      <c r="K34" s="38">
        <f t="shared" si="52"/>
        <v>0</v>
      </c>
      <c r="L34" s="62">
        <f t="shared" ref="L34:L35" si="76">K34/12/173.33333333</f>
        <v>0</v>
      </c>
      <c r="M34" s="63">
        <f>E34*173.333333*$C$34</f>
        <v>0</v>
      </c>
      <c r="N34" s="39">
        <f t="shared" si="53"/>
        <v>0</v>
      </c>
      <c r="O34" s="39">
        <f>ROUND(N34*$C$41,0)</f>
        <v>0</v>
      </c>
      <c r="P34" s="40">
        <f t="shared" si="37"/>
        <v>0</v>
      </c>
      <c r="Q34" s="41"/>
      <c r="R34" s="39">
        <f t="shared" si="38"/>
        <v>0</v>
      </c>
      <c r="S34" s="62">
        <f t="shared" ref="S34:S35" si="77">R34/12/173.33333333</f>
        <v>0</v>
      </c>
      <c r="T34" s="63">
        <f>F34*173.333333*$C$34</f>
        <v>0</v>
      </c>
      <c r="U34" s="39">
        <f t="shared" si="54"/>
        <v>0</v>
      </c>
      <c r="V34" s="42">
        <f>ROUND(U34*$C$41,0)</f>
        <v>0</v>
      </c>
      <c r="W34" s="40">
        <f t="shared" si="40"/>
        <v>0</v>
      </c>
      <c r="X34" s="41"/>
      <c r="Y34" s="39">
        <f t="shared" si="41"/>
        <v>0</v>
      </c>
      <c r="Z34" s="62">
        <f t="shared" ref="Z34:Z35" si="78">Y34/12/173.33333333</f>
        <v>0</v>
      </c>
      <c r="AA34" s="63">
        <f>G34*173.333333*$C$34</f>
        <v>0</v>
      </c>
      <c r="AB34" s="39">
        <f t="shared" si="55"/>
        <v>0</v>
      </c>
      <c r="AC34" s="39">
        <f>ROUND(AB34*$C$41,0)</f>
        <v>0</v>
      </c>
      <c r="AD34" s="40">
        <f t="shared" si="43"/>
        <v>0</v>
      </c>
      <c r="AE34" s="41"/>
      <c r="AF34" s="39">
        <f t="shared" si="44"/>
        <v>0</v>
      </c>
      <c r="AG34" s="62">
        <f t="shared" ref="AG34:AG35" si="79">AF34/12/173.33333333</f>
        <v>0</v>
      </c>
      <c r="AH34" s="63">
        <f>H34*173.333333*$C$34</f>
        <v>0</v>
      </c>
      <c r="AI34" s="39">
        <f t="shared" si="56"/>
        <v>0</v>
      </c>
      <c r="AJ34" s="39">
        <f>ROUND(AI34*$C$41,0)</f>
        <v>0</v>
      </c>
      <c r="AK34" s="40">
        <f t="shared" si="46"/>
        <v>0</v>
      </c>
      <c r="AL34" s="41"/>
      <c r="AM34" s="39">
        <f t="shared" si="47"/>
        <v>0</v>
      </c>
      <c r="AN34" s="62">
        <f t="shared" ref="AN34:AN35" si="80">AM34/12/173.33333333</f>
        <v>0</v>
      </c>
      <c r="AO34" s="63">
        <f>I34*173.333333*$C$34</f>
        <v>0</v>
      </c>
      <c r="AP34" s="39">
        <f t="shared" si="57"/>
        <v>0</v>
      </c>
      <c r="AQ34" s="39">
        <f>ROUND(AP34*$C$41,0)</f>
        <v>0</v>
      </c>
      <c r="AR34" s="40">
        <f t="shared" si="49"/>
        <v>0</v>
      </c>
      <c r="AS34" s="41"/>
      <c r="AT34" s="68">
        <f t="shared" si="50"/>
        <v>0</v>
      </c>
      <c r="AU34" s="43">
        <f t="shared" si="51"/>
        <v>0</v>
      </c>
      <c r="AW34" s="33">
        <f t="shared" si="58"/>
        <v>0</v>
      </c>
    </row>
    <row r="35" spans="1:50" s="4" customFormat="1" x14ac:dyDescent="0.2">
      <c r="A35" s="4" t="s">
        <v>14</v>
      </c>
      <c r="B35" s="83">
        <f>Totals!B35</f>
        <v>0</v>
      </c>
      <c r="C35" s="90">
        <v>0</v>
      </c>
      <c r="D35" s="91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2"/>
      <c r="K35" s="38">
        <f t="shared" si="52"/>
        <v>0</v>
      </c>
      <c r="L35" s="62">
        <f t="shared" si="76"/>
        <v>0</v>
      </c>
      <c r="M35" s="63">
        <f>E35*173.333333*$C$35</f>
        <v>0</v>
      </c>
      <c r="N35" s="39">
        <f t="shared" si="53"/>
        <v>0</v>
      </c>
      <c r="O35" s="39">
        <f>ROUND(N35*$C$42,0)</f>
        <v>0</v>
      </c>
      <c r="P35" s="40">
        <f t="shared" si="37"/>
        <v>0</v>
      </c>
      <c r="Q35" s="41"/>
      <c r="R35" s="39">
        <f t="shared" si="38"/>
        <v>0</v>
      </c>
      <c r="S35" s="62">
        <f t="shared" si="77"/>
        <v>0</v>
      </c>
      <c r="T35" s="63">
        <f>F35*173.333333*$C$35</f>
        <v>0</v>
      </c>
      <c r="U35" s="39">
        <f t="shared" si="54"/>
        <v>0</v>
      </c>
      <c r="V35" s="42">
        <f>ROUND(U35*$C$42,0)</f>
        <v>0</v>
      </c>
      <c r="W35" s="40">
        <f t="shared" si="40"/>
        <v>0</v>
      </c>
      <c r="X35" s="41"/>
      <c r="Y35" s="39">
        <f t="shared" si="41"/>
        <v>0</v>
      </c>
      <c r="Z35" s="62">
        <f t="shared" si="78"/>
        <v>0</v>
      </c>
      <c r="AA35" s="63">
        <f>G35*173.333333*$C$35</f>
        <v>0</v>
      </c>
      <c r="AB35" s="39">
        <f t="shared" si="55"/>
        <v>0</v>
      </c>
      <c r="AC35" s="39">
        <f>ROUND(AB35*$C$42,0)</f>
        <v>0</v>
      </c>
      <c r="AD35" s="40">
        <f t="shared" si="43"/>
        <v>0</v>
      </c>
      <c r="AE35" s="41"/>
      <c r="AF35" s="39">
        <f t="shared" si="44"/>
        <v>0</v>
      </c>
      <c r="AG35" s="62">
        <f t="shared" si="79"/>
        <v>0</v>
      </c>
      <c r="AH35" s="63">
        <f>H35*173.333333*$C$35</f>
        <v>0</v>
      </c>
      <c r="AI35" s="39">
        <f t="shared" si="56"/>
        <v>0</v>
      </c>
      <c r="AJ35" s="39">
        <f>ROUND(AI35*$C$42,0)</f>
        <v>0</v>
      </c>
      <c r="AK35" s="40">
        <f t="shared" si="46"/>
        <v>0</v>
      </c>
      <c r="AL35" s="41"/>
      <c r="AM35" s="39">
        <f t="shared" si="47"/>
        <v>0</v>
      </c>
      <c r="AN35" s="62">
        <f t="shared" si="80"/>
        <v>0</v>
      </c>
      <c r="AO35" s="63">
        <f>I35*173.333333*$C$35</f>
        <v>0</v>
      </c>
      <c r="AP35" s="39">
        <f t="shared" si="57"/>
        <v>0</v>
      </c>
      <c r="AQ35" s="39">
        <f>ROUND(AP35*$C$42,0)</f>
        <v>0</v>
      </c>
      <c r="AR35" s="40">
        <f t="shared" si="49"/>
        <v>0</v>
      </c>
      <c r="AS35" s="41"/>
      <c r="AT35" s="68">
        <f t="shared" si="50"/>
        <v>0</v>
      </c>
      <c r="AU35" s="43">
        <f t="shared" si="51"/>
        <v>0</v>
      </c>
      <c r="AW35" s="33">
        <f t="shared" si="58"/>
        <v>0</v>
      </c>
    </row>
    <row r="36" spans="1:50" s="4" customFormat="1" x14ac:dyDescent="0.2">
      <c r="D36" s="80" t="s">
        <v>69</v>
      </c>
      <c r="E36" s="78">
        <f>SUM(E16:E35)</f>
        <v>0</v>
      </c>
      <c r="F36" s="78">
        <f>SUM(F16:F35)</f>
        <v>0</v>
      </c>
      <c r="G36" s="78">
        <f>SUM(G16:G35)</f>
        <v>0</v>
      </c>
      <c r="H36" s="78">
        <f>SUM(H16:H35)</f>
        <v>0</v>
      </c>
      <c r="I36" s="78">
        <f>SUM(I16:I35)</f>
        <v>0</v>
      </c>
      <c r="J36" s="2"/>
      <c r="K36" s="9"/>
      <c r="L36" s="17"/>
      <c r="M36" s="17"/>
      <c r="N36" s="44">
        <f>SUM(N16:N35)</f>
        <v>0</v>
      </c>
      <c r="O36" s="44">
        <f>SUM(O16:O35)</f>
        <v>0</v>
      </c>
      <c r="P36" s="45">
        <f>SUM(P16:P35)</f>
        <v>0</v>
      </c>
      <c r="Q36" s="41"/>
      <c r="R36" s="39"/>
      <c r="S36" s="39"/>
      <c r="T36" s="39"/>
      <c r="U36" s="44">
        <f>SUM(U16:U35)</f>
        <v>0</v>
      </c>
      <c r="V36" s="44">
        <f>SUM(V16:V35)</f>
        <v>0</v>
      </c>
      <c r="W36" s="45">
        <f>SUM(W16:W35)</f>
        <v>0</v>
      </c>
      <c r="X36" s="41"/>
      <c r="Y36" s="39"/>
      <c r="Z36" s="39"/>
      <c r="AA36" s="39"/>
      <c r="AB36" s="44">
        <f>SUM(AB16:AB35)</f>
        <v>0</v>
      </c>
      <c r="AC36" s="44">
        <f>SUM(AC16:AC35)</f>
        <v>0</v>
      </c>
      <c r="AD36" s="45">
        <f>SUM(AD16:AD35)</f>
        <v>0</v>
      </c>
      <c r="AE36" s="41"/>
      <c r="AF36" s="46"/>
      <c r="AG36" s="46"/>
      <c r="AH36" s="46"/>
      <c r="AI36" s="44">
        <f>SUM(AI16:AI35)</f>
        <v>0</v>
      </c>
      <c r="AJ36" s="44">
        <f>SUM(AJ16:AJ35)</f>
        <v>0</v>
      </c>
      <c r="AK36" s="45">
        <f>SUM(AK16:AK35)</f>
        <v>0</v>
      </c>
      <c r="AL36" s="41"/>
      <c r="AM36" s="46"/>
      <c r="AN36" s="46"/>
      <c r="AO36" s="46"/>
      <c r="AP36" s="44">
        <f>SUM(AP16:AP35)</f>
        <v>0</v>
      </c>
      <c r="AQ36" s="44">
        <f>SUM(AQ16:AQ35)</f>
        <v>0</v>
      </c>
      <c r="AR36" s="45">
        <f>SUM(AR16:AR35)</f>
        <v>0</v>
      </c>
      <c r="AS36" s="41"/>
      <c r="AT36" s="70">
        <f t="shared" si="50"/>
        <v>0</v>
      </c>
      <c r="AU36" s="43">
        <f t="shared" si="51"/>
        <v>0</v>
      </c>
    </row>
    <row r="37" spans="1:50" s="4" customFormat="1" x14ac:dyDescent="0.2">
      <c r="D37" s="80" t="s">
        <v>70</v>
      </c>
      <c r="J37" s="2"/>
      <c r="K37" s="9"/>
      <c r="L37" s="17"/>
      <c r="M37" s="17"/>
      <c r="N37" s="47">
        <f>N13+N36</f>
        <v>0</v>
      </c>
      <c r="O37" s="47">
        <f>O13+O36</f>
        <v>0</v>
      </c>
      <c r="P37" s="48">
        <f>P13+P36</f>
        <v>0</v>
      </c>
      <c r="Q37" s="41"/>
      <c r="R37" s="46"/>
      <c r="S37" s="46"/>
      <c r="T37" s="46"/>
      <c r="U37" s="47">
        <f>U13+U36</f>
        <v>0</v>
      </c>
      <c r="V37" s="47">
        <f>V13+V36</f>
        <v>0</v>
      </c>
      <c r="W37" s="48">
        <f>W13+W36</f>
        <v>0</v>
      </c>
      <c r="X37" s="41"/>
      <c r="Y37" s="46"/>
      <c r="Z37" s="46"/>
      <c r="AA37" s="46"/>
      <c r="AB37" s="47">
        <f>AB13+AB36</f>
        <v>0</v>
      </c>
      <c r="AC37" s="47">
        <f>AC13+AC36</f>
        <v>0</v>
      </c>
      <c r="AD37" s="48">
        <f>AD13+AD36</f>
        <v>0</v>
      </c>
      <c r="AE37" s="41"/>
      <c r="AF37" s="46"/>
      <c r="AG37" s="46"/>
      <c r="AH37" s="46"/>
      <c r="AI37" s="47">
        <f>AI13+AI36</f>
        <v>0</v>
      </c>
      <c r="AJ37" s="47">
        <f>AJ13+AJ36</f>
        <v>0</v>
      </c>
      <c r="AK37" s="48">
        <f>AK13+AK36</f>
        <v>0</v>
      </c>
      <c r="AL37" s="41"/>
      <c r="AM37" s="46"/>
      <c r="AN37" s="46"/>
      <c r="AO37" s="46"/>
      <c r="AP37" s="47">
        <f>AP13+AP36</f>
        <v>0</v>
      </c>
      <c r="AQ37" s="47">
        <f>AQ13+AQ36</f>
        <v>0</v>
      </c>
      <c r="AR37" s="48">
        <f>AR13+AR36</f>
        <v>0</v>
      </c>
      <c r="AS37" s="41"/>
      <c r="AT37" s="71">
        <f t="shared" si="50"/>
        <v>0</v>
      </c>
      <c r="AU37" s="43">
        <f>P37+W37+AD37+AK37+AR37</f>
        <v>0</v>
      </c>
    </row>
    <row r="38" spans="1:50" s="4" customFormat="1" x14ac:dyDescent="0.2">
      <c r="J38" s="2"/>
      <c r="K38" s="9"/>
      <c r="L38" s="17"/>
      <c r="M38" s="17"/>
      <c r="N38" s="49"/>
      <c r="O38" s="49"/>
      <c r="P38" s="43"/>
      <c r="Q38" s="41"/>
      <c r="R38" s="46"/>
      <c r="S38" s="46"/>
      <c r="T38" s="46"/>
      <c r="U38" s="49"/>
      <c r="V38" s="49"/>
      <c r="W38" s="43"/>
      <c r="X38" s="41"/>
      <c r="Y38" s="46"/>
      <c r="Z38" s="46"/>
      <c r="AA38" s="46"/>
      <c r="AB38" s="49"/>
      <c r="AC38" s="49"/>
      <c r="AD38" s="43"/>
      <c r="AE38" s="41"/>
      <c r="AF38" s="46"/>
      <c r="AG38" s="46"/>
      <c r="AH38" s="46"/>
      <c r="AI38" s="49"/>
      <c r="AJ38" s="49"/>
      <c r="AK38" s="43"/>
      <c r="AL38" s="41"/>
      <c r="AM38" s="46"/>
      <c r="AN38" s="46"/>
      <c r="AO38" s="46"/>
      <c r="AP38" s="49"/>
      <c r="AQ38" s="49"/>
      <c r="AR38" s="43"/>
      <c r="AS38" s="41"/>
      <c r="AT38" s="68"/>
      <c r="AU38" s="43"/>
    </row>
    <row r="39" spans="1:50" s="4" customFormat="1" x14ac:dyDescent="0.2">
      <c r="A39" s="1" t="s">
        <v>15</v>
      </c>
      <c r="J39" s="2"/>
      <c r="K39" s="9"/>
      <c r="L39" s="17"/>
      <c r="M39" s="17"/>
      <c r="N39" s="46"/>
      <c r="O39" s="46"/>
      <c r="P39" s="43"/>
      <c r="Q39" s="41"/>
      <c r="R39" s="46"/>
      <c r="S39" s="46"/>
      <c r="T39" s="46"/>
      <c r="U39" s="46"/>
      <c r="V39" s="49"/>
      <c r="W39" s="43"/>
      <c r="X39" s="41"/>
      <c r="Y39" s="46"/>
      <c r="Z39" s="46"/>
      <c r="AA39" s="46"/>
      <c r="AB39" s="46"/>
      <c r="AC39" s="46"/>
      <c r="AD39" s="43"/>
      <c r="AE39" s="41"/>
      <c r="AF39" s="46"/>
      <c r="AG39" s="46"/>
      <c r="AH39" s="46"/>
      <c r="AI39" s="46"/>
      <c r="AJ39" s="46"/>
      <c r="AK39" s="43"/>
      <c r="AL39" s="41"/>
      <c r="AM39" s="46"/>
      <c r="AN39" s="46"/>
      <c r="AO39" s="46"/>
      <c r="AP39" s="46"/>
      <c r="AQ39" s="46"/>
      <c r="AR39" s="43"/>
      <c r="AS39" s="41"/>
      <c r="AT39"/>
      <c r="AU39" s="43"/>
    </row>
    <row r="40" spans="1:50" s="4" customFormat="1" x14ac:dyDescent="0.2">
      <c r="A40" s="114">
        <f>Totals!A40</f>
        <v>0.36599999999999999</v>
      </c>
      <c r="B40" s="14" t="str">
        <f>Totals!B40</f>
        <v>Faculty &amp; Academic Staff</v>
      </c>
      <c r="C40" s="114">
        <f>Totals!C40</f>
        <v>1.7999999999999999E-2</v>
      </c>
      <c r="D40" s="14" t="str">
        <f>Totals!D40</f>
        <v>Student Hourlies</v>
      </c>
      <c r="J40" s="2"/>
      <c r="K40" s="50"/>
      <c r="L40" s="50"/>
      <c r="M40" s="65">
        <f>SUM(M7:M35)</f>
        <v>0</v>
      </c>
    </row>
    <row r="41" spans="1:50" s="4" customFormat="1" x14ac:dyDescent="0.2">
      <c r="A41" s="114">
        <f>Totals!A41</f>
        <v>0.22</v>
      </c>
      <c r="B41" s="14" t="str">
        <f>Totals!B41</f>
        <v>Post Docs (Research Associates)</v>
      </c>
      <c r="C41" s="114">
        <f>Totals!C41</f>
        <v>0.36599999999999999</v>
      </c>
      <c r="D41" s="14" t="str">
        <f>Totals!D41</f>
        <v>University Staff</v>
      </c>
      <c r="J41" s="2"/>
      <c r="K41" s="50"/>
      <c r="L41" s="50"/>
      <c r="M41" s="50"/>
      <c r="N41" s="46"/>
      <c r="O41" s="50"/>
      <c r="P41" s="51"/>
      <c r="Q41" s="41"/>
      <c r="R41" s="50"/>
      <c r="S41" s="50"/>
      <c r="T41" s="50"/>
      <c r="U41" s="46"/>
      <c r="V41" s="52"/>
      <c r="W41" s="51"/>
      <c r="X41" s="41"/>
      <c r="Y41" s="50"/>
      <c r="Z41" s="50"/>
      <c r="AA41" s="50"/>
      <c r="AB41" s="46"/>
      <c r="AC41" s="50"/>
      <c r="AD41" s="51"/>
      <c r="AE41" s="41"/>
      <c r="AF41" s="53"/>
      <c r="AG41" s="53"/>
      <c r="AH41" s="53"/>
      <c r="AI41" s="46"/>
      <c r="AJ41" s="50"/>
      <c r="AK41" s="51"/>
      <c r="AL41" s="41"/>
      <c r="AM41" s="53"/>
      <c r="AN41" s="53"/>
      <c r="AO41" s="53"/>
      <c r="AP41" s="46"/>
      <c r="AQ41" s="50"/>
      <c r="AR41" s="51"/>
      <c r="AS41" s="41"/>
      <c r="AT41"/>
      <c r="AU41" s="43"/>
    </row>
    <row r="42" spans="1:50" s="4" customFormat="1" x14ac:dyDescent="0.2">
      <c r="A42" s="114">
        <f>Totals!A42</f>
        <v>0.217</v>
      </c>
      <c r="B42" s="14" t="str">
        <f>Totals!B42</f>
        <v>Graduate Students (Research Assistants)</v>
      </c>
      <c r="C42" s="114">
        <f>Totals!C42</f>
        <v>0.1</v>
      </c>
      <c r="D42" s="14" t="str">
        <f>Totals!D42</f>
        <v>LTE</v>
      </c>
      <c r="J42" s="2"/>
      <c r="K42" s="50"/>
      <c r="L42" s="50"/>
      <c r="M42" s="50"/>
      <c r="N42" s="46"/>
      <c r="O42" s="50"/>
      <c r="P42" s="51"/>
      <c r="Q42" s="41"/>
      <c r="R42" s="50"/>
      <c r="S42" s="50"/>
      <c r="T42" s="50"/>
      <c r="U42" s="46"/>
      <c r="V42" s="52"/>
      <c r="W42" s="51"/>
      <c r="X42" s="41"/>
      <c r="Y42" s="50"/>
      <c r="Z42" s="50"/>
      <c r="AA42" s="50"/>
      <c r="AB42" s="46"/>
      <c r="AC42" s="50"/>
      <c r="AD42" s="51"/>
      <c r="AE42" s="41"/>
      <c r="AF42" s="53"/>
      <c r="AG42" s="53"/>
      <c r="AH42" s="53"/>
      <c r="AI42" s="46"/>
      <c r="AJ42" s="50"/>
      <c r="AK42" s="51"/>
      <c r="AL42" s="41"/>
      <c r="AM42" s="53"/>
      <c r="AN42" s="53"/>
      <c r="AO42" s="53"/>
      <c r="AP42" s="46"/>
      <c r="AQ42" s="50"/>
      <c r="AR42" s="51"/>
      <c r="AS42" s="41"/>
      <c r="AT42"/>
      <c r="AU42" s="43"/>
    </row>
    <row r="43" spans="1:50" s="4" customFormat="1" x14ac:dyDescent="0.2">
      <c r="D43" s="80" t="s">
        <v>68</v>
      </c>
      <c r="J43" s="2"/>
      <c r="K43" s="50"/>
      <c r="L43" s="50"/>
      <c r="M43" s="50"/>
      <c r="N43" s="46">
        <f>O37</f>
        <v>0</v>
      </c>
      <c r="O43" s="50"/>
      <c r="P43" s="51"/>
      <c r="Q43" s="41"/>
      <c r="R43" s="50"/>
      <c r="S43" s="50"/>
      <c r="T43" s="65">
        <f>SUM(T7:T35)</f>
        <v>0</v>
      </c>
      <c r="U43" s="46">
        <f>V37</f>
        <v>0</v>
      </c>
      <c r="V43" s="50"/>
      <c r="W43" s="51"/>
      <c r="X43" s="41"/>
      <c r="Y43" s="50"/>
      <c r="Z43" s="50"/>
      <c r="AA43" s="65">
        <f>SUM(AA7:AA35)</f>
        <v>0</v>
      </c>
      <c r="AB43" s="46">
        <f>AC37</f>
        <v>0</v>
      </c>
      <c r="AC43" s="50"/>
      <c r="AD43" s="51"/>
      <c r="AE43" s="41"/>
      <c r="AF43" s="53"/>
      <c r="AG43" s="53"/>
      <c r="AH43" s="65">
        <f>SUM(AH7:AH35)</f>
        <v>0</v>
      </c>
      <c r="AI43" s="46">
        <f>AJ37</f>
        <v>0</v>
      </c>
      <c r="AJ43" s="50"/>
      <c r="AK43" s="51"/>
      <c r="AL43" s="41"/>
      <c r="AM43" s="53"/>
      <c r="AN43" s="53"/>
      <c r="AO43" s="65">
        <f>SUM(AO7:AO35)</f>
        <v>0</v>
      </c>
      <c r="AP43" s="46">
        <f>AQ37</f>
        <v>0</v>
      </c>
      <c r="AQ43" s="50"/>
      <c r="AR43" s="51"/>
      <c r="AS43" s="41"/>
      <c r="AT43"/>
      <c r="AU43" s="43">
        <f>AP43+AI43+AB43+U43+N43</f>
        <v>0</v>
      </c>
    </row>
    <row r="44" spans="1:50" s="4" customFormat="1" x14ac:dyDescent="0.2">
      <c r="D44" s="80" t="s">
        <v>86</v>
      </c>
      <c r="J44" s="2"/>
      <c r="K44" s="50"/>
      <c r="L44" s="50"/>
      <c r="M44" s="50"/>
      <c r="N44" s="54">
        <f>+N37+N43</f>
        <v>0</v>
      </c>
      <c r="O44" s="50"/>
      <c r="P44" s="51"/>
      <c r="Q44" s="41"/>
      <c r="R44" s="50"/>
      <c r="S44" s="50"/>
      <c r="T44" s="50"/>
      <c r="U44" s="54">
        <f>+U37+U43</f>
        <v>0</v>
      </c>
      <c r="V44" s="52"/>
      <c r="W44" s="51"/>
      <c r="X44" s="41"/>
      <c r="Y44" s="50"/>
      <c r="Z44" s="50"/>
      <c r="AA44" s="50"/>
      <c r="AB44" s="54">
        <f>+AB37+AB43</f>
        <v>0</v>
      </c>
      <c r="AC44" s="50"/>
      <c r="AD44" s="51"/>
      <c r="AE44" s="41"/>
      <c r="AF44" s="53"/>
      <c r="AG44" s="53"/>
      <c r="AH44" s="53"/>
      <c r="AI44" s="54">
        <f>+AI37+AI43</f>
        <v>0</v>
      </c>
      <c r="AJ44" s="50"/>
      <c r="AK44" s="51"/>
      <c r="AL44" s="41"/>
      <c r="AM44" s="53"/>
      <c r="AN44" s="53"/>
      <c r="AO44" s="53"/>
      <c r="AP44" s="54">
        <f>+AP37+AP43</f>
        <v>0</v>
      </c>
      <c r="AQ44" s="50"/>
      <c r="AR44" s="51"/>
      <c r="AS44" s="41"/>
      <c r="AT44"/>
      <c r="AU44" s="55">
        <f>AP44+AI44+AB44+U44+N44</f>
        <v>0</v>
      </c>
    </row>
    <row r="45" spans="1:50" s="4" customFormat="1" ht="15" x14ac:dyDescent="0.2">
      <c r="J45" s="2"/>
      <c r="K45" s="18"/>
      <c r="L45" s="18"/>
      <c r="M45" s="18"/>
      <c r="N45" s="10"/>
      <c r="O45" s="18"/>
      <c r="P45" s="19"/>
      <c r="Q45" s="2"/>
      <c r="R45" s="18"/>
      <c r="S45" s="18"/>
      <c r="T45" s="18"/>
      <c r="U45" s="10"/>
      <c r="V45" s="20"/>
      <c r="W45" s="19"/>
      <c r="X45" s="2"/>
      <c r="Y45" s="18"/>
      <c r="Z45" s="18"/>
      <c r="AA45" s="18"/>
      <c r="AB45" s="10"/>
      <c r="AC45" s="18"/>
      <c r="AD45" s="19"/>
      <c r="AE45" s="2"/>
      <c r="AF45" s="21"/>
      <c r="AG45" s="21"/>
      <c r="AH45" s="21"/>
      <c r="AI45" s="10"/>
      <c r="AJ45" s="18"/>
      <c r="AK45" s="19"/>
      <c r="AL45" s="2"/>
      <c r="AM45" s="21"/>
      <c r="AN45" s="21"/>
      <c r="AO45" s="21"/>
      <c r="AP45" s="10"/>
      <c r="AQ45" s="18"/>
      <c r="AR45" s="19"/>
      <c r="AS45" s="2"/>
      <c r="AU45" s="13"/>
      <c r="AX45" s="72"/>
    </row>
    <row r="46" spans="1:50" s="4" customFormat="1" ht="15" x14ac:dyDescent="0.2">
      <c r="A46" s="1" t="s">
        <v>16</v>
      </c>
      <c r="J46" s="2"/>
      <c r="K46" s="18"/>
      <c r="L46" s="18"/>
      <c r="M46" s="18"/>
      <c r="N46" s="10"/>
      <c r="O46" s="18"/>
      <c r="P46" s="19"/>
      <c r="Q46" s="2"/>
      <c r="R46" s="18"/>
      <c r="S46" s="18"/>
      <c r="T46" s="18"/>
      <c r="U46" s="10"/>
      <c r="V46" s="20"/>
      <c r="W46" s="19"/>
      <c r="X46" s="2"/>
      <c r="Y46" s="18"/>
      <c r="Z46" s="18"/>
      <c r="AA46" s="18"/>
      <c r="AB46" s="10"/>
      <c r="AC46" s="18"/>
      <c r="AD46" s="19"/>
      <c r="AE46" s="2"/>
      <c r="AF46" s="21"/>
      <c r="AG46" s="21"/>
      <c r="AH46" s="21"/>
      <c r="AI46" s="10"/>
      <c r="AJ46" s="18"/>
      <c r="AK46" s="19"/>
      <c r="AL46" s="2"/>
      <c r="AM46" s="21"/>
      <c r="AN46" s="21"/>
      <c r="AO46" s="21"/>
      <c r="AP46" s="10"/>
      <c r="AQ46" s="18"/>
      <c r="AR46" s="19"/>
      <c r="AS46" s="2"/>
      <c r="AU46" s="13"/>
      <c r="AX46" s="72"/>
    </row>
    <row r="47" spans="1:50" s="4" customFormat="1" ht="15" x14ac:dyDescent="0.2">
      <c r="A47" s="75" t="s">
        <v>0</v>
      </c>
      <c r="B47" s="83">
        <f>Totals!B47</f>
        <v>0</v>
      </c>
      <c r="J47" s="2"/>
      <c r="K47" s="22"/>
      <c r="L47" s="22"/>
      <c r="M47" s="22"/>
      <c r="N47" s="91">
        <v>0</v>
      </c>
      <c r="O47" s="22"/>
      <c r="P47" s="23"/>
      <c r="Q47" s="2"/>
      <c r="R47" s="22"/>
      <c r="S47" s="22"/>
      <c r="T47" s="22"/>
      <c r="U47" s="91">
        <v>0</v>
      </c>
      <c r="V47" s="24"/>
      <c r="W47" s="23"/>
      <c r="X47" s="2"/>
      <c r="Y47" s="22"/>
      <c r="Z47" s="22"/>
      <c r="AA47" s="22"/>
      <c r="AB47" s="91">
        <v>0</v>
      </c>
      <c r="AC47" s="22"/>
      <c r="AD47" s="23"/>
      <c r="AE47" s="2"/>
      <c r="AF47" s="21"/>
      <c r="AG47" s="21"/>
      <c r="AH47" s="21"/>
      <c r="AI47" s="91">
        <v>0</v>
      </c>
      <c r="AJ47" s="22"/>
      <c r="AK47" s="23"/>
      <c r="AL47" s="2"/>
      <c r="AM47" s="21"/>
      <c r="AN47" s="21"/>
      <c r="AO47" s="21"/>
      <c r="AP47" s="91">
        <v>0</v>
      </c>
      <c r="AQ47" s="22"/>
      <c r="AR47" s="23"/>
      <c r="AS47" s="2"/>
      <c r="AU47" s="13">
        <f>AP47+AI47+AB47+U47+N47</f>
        <v>0</v>
      </c>
      <c r="AX47" s="72"/>
    </row>
    <row r="48" spans="1:50" s="4" customFormat="1" ht="15" x14ac:dyDescent="0.2">
      <c r="A48" s="75" t="s">
        <v>1</v>
      </c>
      <c r="B48" s="83">
        <f>Totals!B48</f>
        <v>0</v>
      </c>
      <c r="J48" s="2"/>
      <c r="K48" s="22"/>
      <c r="L48" s="22"/>
      <c r="M48" s="22"/>
      <c r="N48" s="91">
        <v>0</v>
      </c>
      <c r="O48" s="22"/>
      <c r="P48" s="23"/>
      <c r="Q48" s="2"/>
      <c r="R48" s="22"/>
      <c r="S48" s="22"/>
      <c r="T48" s="22"/>
      <c r="U48" s="91">
        <v>0</v>
      </c>
      <c r="V48" s="24"/>
      <c r="W48" s="23"/>
      <c r="X48" s="2"/>
      <c r="Y48" s="22"/>
      <c r="Z48" s="22"/>
      <c r="AA48" s="22"/>
      <c r="AB48" s="91">
        <v>0</v>
      </c>
      <c r="AC48" s="22"/>
      <c r="AD48" s="23"/>
      <c r="AE48" s="2"/>
      <c r="AF48" s="21"/>
      <c r="AG48" s="21"/>
      <c r="AH48" s="21"/>
      <c r="AI48" s="91">
        <v>0</v>
      </c>
      <c r="AJ48" s="22"/>
      <c r="AK48" s="23"/>
      <c r="AL48" s="2"/>
      <c r="AM48" s="21"/>
      <c r="AN48" s="21"/>
      <c r="AO48" s="21"/>
      <c r="AP48" s="91">
        <v>0</v>
      </c>
      <c r="AQ48" s="22"/>
      <c r="AR48" s="23"/>
      <c r="AS48" s="2"/>
      <c r="AU48" s="13">
        <f>AP48+AI48+AB48+U48+N48</f>
        <v>0</v>
      </c>
      <c r="AX48" s="72"/>
    </row>
    <row r="49" spans="1:50" s="4" customFormat="1" ht="15" x14ac:dyDescent="0.2">
      <c r="A49" s="75" t="s">
        <v>2</v>
      </c>
      <c r="B49" s="83">
        <f>Totals!B49</f>
        <v>0</v>
      </c>
      <c r="J49" s="2"/>
      <c r="K49" s="22"/>
      <c r="L49" s="22"/>
      <c r="M49" s="22"/>
      <c r="N49" s="91">
        <v>0</v>
      </c>
      <c r="O49" s="22"/>
      <c r="P49" s="23"/>
      <c r="Q49" s="2"/>
      <c r="R49" s="22"/>
      <c r="S49" s="22"/>
      <c r="T49" s="22"/>
      <c r="U49" s="91">
        <v>0</v>
      </c>
      <c r="V49" s="24"/>
      <c r="W49" s="23"/>
      <c r="X49" s="2"/>
      <c r="Y49" s="22"/>
      <c r="Z49" s="22"/>
      <c r="AA49" s="22"/>
      <c r="AB49" s="91">
        <v>0</v>
      </c>
      <c r="AC49" s="22"/>
      <c r="AD49" s="23"/>
      <c r="AE49" s="2"/>
      <c r="AF49" s="21"/>
      <c r="AG49" s="21"/>
      <c r="AH49" s="21"/>
      <c r="AI49" s="91">
        <v>0</v>
      </c>
      <c r="AJ49" s="22"/>
      <c r="AK49" s="23"/>
      <c r="AL49" s="2"/>
      <c r="AM49" s="21"/>
      <c r="AN49" s="21"/>
      <c r="AO49" s="21"/>
      <c r="AP49" s="91">
        <v>0</v>
      </c>
      <c r="AQ49" s="22"/>
      <c r="AR49" s="23"/>
      <c r="AS49" s="2"/>
      <c r="AU49" s="13">
        <f>AP49+AI49+AB49+U49+N49</f>
        <v>0</v>
      </c>
      <c r="AX49" s="72"/>
    </row>
    <row r="50" spans="1:50" s="4" customFormat="1" x14ac:dyDescent="0.2">
      <c r="A50" s="75" t="s">
        <v>3</v>
      </c>
      <c r="B50" s="83">
        <f>Totals!B50</f>
        <v>0</v>
      </c>
      <c r="J50" s="2"/>
      <c r="K50" s="22"/>
      <c r="L50" s="22"/>
      <c r="M50" s="22"/>
      <c r="N50" s="91">
        <v>0</v>
      </c>
      <c r="O50" s="22"/>
      <c r="P50" s="23"/>
      <c r="Q50" s="2"/>
      <c r="R50" s="22"/>
      <c r="S50" s="22"/>
      <c r="T50" s="22"/>
      <c r="U50" s="91">
        <v>0</v>
      </c>
      <c r="V50" s="24"/>
      <c r="W50" s="23"/>
      <c r="X50" s="2"/>
      <c r="Y50" s="22"/>
      <c r="Z50" s="22"/>
      <c r="AA50" s="22"/>
      <c r="AB50" s="91">
        <v>0</v>
      </c>
      <c r="AC50" s="22"/>
      <c r="AD50" s="23"/>
      <c r="AE50" s="2"/>
      <c r="AF50" s="21"/>
      <c r="AG50" s="21"/>
      <c r="AH50" s="21"/>
      <c r="AI50" s="91">
        <v>0</v>
      </c>
      <c r="AJ50" s="22"/>
      <c r="AK50" s="23"/>
      <c r="AL50" s="2"/>
      <c r="AM50" s="21"/>
      <c r="AN50" s="21"/>
      <c r="AO50" s="21"/>
      <c r="AP50" s="91">
        <v>0</v>
      </c>
      <c r="AQ50" s="22"/>
      <c r="AR50" s="23"/>
      <c r="AS50" s="2"/>
      <c r="AU50" s="13">
        <f>AP50+AI50+AB50+U50+N50</f>
        <v>0</v>
      </c>
    </row>
    <row r="51" spans="1:50" s="4" customFormat="1" x14ac:dyDescent="0.2">
      <c r="A51" s="75" t="s">
        <v>4</v>
      </c>
      <c r="B51" s="83">
        <f>Totals!B51</f>
        <v>0</v>
      </c>
      <c r="J51" s="2"/>
      <c r="K51" s="22"/>
      <c r="L51" s="22"/>
      <c r="M51" s="22"/>
      <c r="N51" s="91">
        <v>0</v>
      </c>
      <c r="O51" s="22"/>
      <c r="P51" s="23"/>
      <c r="Q51" s="2"/>
      <c r="R51" s="22"/>
      <c r="S51" s="22"/>
      <c r="T51" s="22"/>
      <c r="U51" s="91">
        <v>0</v>
      </c>
      <c r="V51" s="24"/>
      <c r="W51" s="23"/>
      <c r="X51" s="2"/>
      <c r="Y51" s="22"/>
      <c r="Z51" s="22"/>
      <c r="AA51" s="22"/>
      <c r="AB51" s="91">
        <v>0</v>
      </c>
      <c r="AC51" s="22"/>
      <c r="AD51" s="23"/>
      <c r="AE51" s="2"/>
      <c r="AF51" s="21"/>
      <c r="AG51" s="21"/>
      <c r="AH51" s="21"/>
      <c r="AI51" s="91">
        <v>0</v>
      </c>
      <c r="AJ51" s="22"/>
      <c r="AK51" s="23"/>
      <c r="AL51" s="2"/>
      <c r="AM51" s="21"/>
      <c r="AN51" s="21"/>
      <c r="AO51" s="21"/>
      <c r="AP51" s="91">
        <v>0</v>
      </c>
      <c r="AQ51" s="22"/>
      <c r="AR51" s="23"/>
      <c r="AS51" s="2"/>
      <c r="AU51" s="13">
        <f>AP51+AI51+AB51+U51+N51</f>
        <v>0</v>
      </c>
    </row>
    <row r="52" spans="1:50" s="4" customFormat="1" x14ac:dyDescent="0.2">
      <c r="D52" s="79" t="s">
        <v>67</v>
      </c>
      <c r="J52" s="2"/>
      <c r="K52" s="18"/>
      <c r="L52" s="18"/>
      <c r="M52" s="18"/>
      <c r="N52" s="15">
        <f>SUM(N47:N51)</f>
        <v>0</v>
      </c>
      <c r="O52" s="18"/>
      <c r="P52" s="19"/>
      <c r="Q52" s="2"/>
      <c r="R52" s="18"/>
      <c r="S52" s="18"/>
      <c r="T52" s="18"/>
      <c r="U52" s="15">
        <f>SUM(U47:U51)</f>
        <v>0</v>
      </c>
      <c r="V52" s="20"/>
      <c r="W52" s="19"/>
      <c r="X52" s="2"/>
      <c r="Y52" s="18"/>
      <c r="Z52" s="18"/>
      <c r="AA52" s="18"/>
      <c r="AB52" s="15">
        <f>SUM(AB47:AB51)</f>
        <v>0</v>
      </c>
      <c r="AC52" s="18"/>
      <c r="AD52" s="19"/>
      <c r="AE52" s="2"/>
      <c r="AF52" s="21"/>
      <c r="AG52" s="21"/>
      <c r="AH52" s="21"/>
      <c r="AI52" s="15">
        <f>SUM(AI47:AI51)</f>
        <v>0</v>
      </c>
      <c r="AJ52" s="18"/>
      <c r="AK52" s="19"/>
      <c r="AL52" s="2"/>
      <c r="AM52" s="21"/>
      <c r="AN52" s="21"/>
      <c r="AO52" s="21"/>
      <c r="AP52" s="15">
        <f>SUM(AP47:AP51)</f>
        <v>0</v>
      </c>
      <c r="AQ52" s="18"/>
      <c r="AR52" s="19"/>
      <c r="AS52" s="2"/>
      <c r="AU52" s="16">
        <f>SUM(AU47:AU51)</f>
        <v>0</v>
      </c>
    </row>
    <row r="53" spans="1:50" s="4" customFormat="1" x14ac:dyDescent="0.2">
      <c r="J53" s="2"/>
      <c r="K53" s="18"/>
      <c r="L53" s="18"/>
      <c r="M53" s="18"/>
      <c r="N53" s="10"/>
      <c r="O53" s="18"/>
      <c r="P53" s="19"/>
      <c r="Q53" s="2"/>
      <c r="R53" s="18"/>
      <c r="S53" s="18"/>
      <c r="T53" s="18"/>
      <c r="U53" s="10"/>
      <c r="V53" s="20"/>
      <c r="W53" s="19"/>
      <c r="X53" s="2"/>
      <c r="Y53" s="18"/>
      <c r="Z53" s="18"/>
      <c r="AA53" s="18"/>
      <c r="AB53" s="10"/>
      <c r="AC53" s="18"/>
      <c r="AD53" s="19"/>
      <c r="AE53" s="2"/>
      <c r="AF53" s="21"/>
      <c r="AG53" s="21"/>
      <c r="AH53" s="21"/>
      <c r="AI53" s="10"/>
      <c r="AJ53" s="18"/>
      <c r="AK53" s="19"/>
      <c r="AL53" s="2"/>
      <c r="AM53" s="21"/>
      <c r="AN53" s="21"/>
      <c r="AO53" s="21"/>
      <c r="AP53" s="10"/>
      <c r="AQ53" s="18"/>
      <c r="AR53" s="19"/>
      <c r="AS53" s="2"/>
      <c r="AU53" s="13"/>
    </row>
    <row r="54" spans="1:50" s="4" customFormat="1" x14ac:dyDescent="0.2">
      <c r="A54" s="1" t="s">
        <v>17</v>
      </c>
      <c r="J54" s="2"/>
      <c r="K54" s="18"/>
      <c r="L54" s="18"/>
      <c r="M54" s="18"/>
      <c r="N54" s="10"/>
      <c r="O54" s="18"/>
      <c r="P54" s="19"/>
      <c r="Q54" s="2"/>
      <c r="R54" s="18"/>
      <c r="S54" s="18"/>
      <c r="T54" s="18"/>
      <c r="U54" s="10"/>
      <c r="V54" s="20"/>
      <c r="W54" s="19"/>
      <c r="X54" s="2"/>
      <c r="Y54" s="18"/>
      <c r="Z54" s="18"/>
      <c r="AA54" s="18"/>
      <c r="AB54" s="10"/>
      <c r="AC54" s="18"/>
      <c r="AD54" s="19"/>
      <c r="AE54" s="2"/>
      <c r="AF54" s="21"/>
      <c r="AG54" s="21"/>
      <c r="AH54" s="21"/>
      <c r="AI54" s="10"/>
      <c r="AJ54" s="18"/>
      <c r="AK54" s="19"/>
      <c r="AL54" s="2"/>
      <c r="AM54" s="21"/>
      <c r="AN54" s="21"/>
      <c r="AO54" s="21"/>
      <c r="AP54" s="10"/>
      <c r="AQ54" s="18"/>
      <c r="AR54" s="19"/>
      <c r="AS54" s="2"/>
      <c r="AU54" s="13"/>
    </row>
    <row r="55" spans="1:50" s="4" customFormat="1" x14ac:dyDescent="0.2">
      <c r="A55" s="14" t="s">
        <v>136</v>
      </c>
      <c r="D55" s="144" t="s">
        <v>146</v>
      </c>
      <c r="E55" s="144"/>
      <c r="F55" s="144"/>
      <c r="G55" s="144"/>
      <c r="H55" s="144"/>
      <c r="I55" s="144"/>
      <c r="J55" s="2"/>
      <c r="K55" s="22"/>
      <c r="L55" s="22"/>
      <c r="M55" s="22"/>
      <c r="N55" s="139">
        <f>SUMIFS(Travel!$V$6:$V$24,Travel!$A$6:$A$24,$A$1,Travel!$B$6:$B$24,K2,Travel!$C$6:$C$24,$A$55)+SUMIFS(Travel!$V$6:$V$24,Travel!$A$6:$A$24,$A$1,Travel!$B$6:$B$24,"All",Travel!$C$6:$C$24,$A$55)</f>
        <v>0</v>
      </c>
      <c r="O55" s="22"/>
      <c r="P55" s="23"/>
      <c r="Q55" s="2"/>
      <c r="R55" s="22"/>
      <c r="S55" s="22"/>
      <c r="T55" s="22"/>
      <c r="U55" s="139">
        <f>SUMIFS(Travel!$V$6:$V$24,Travel!$A$6:$A$24,$A$1,Travel!$B$6:$B$24,R2,Travel!$C$6:$C$24,$A$55)+SUMIFS(Travel!$V$6:$V$24,Travel!$A$6:$A$24,$A$1,Travel!$B$6:$B$24,"All",Travel!$C$6:$C$24,$A$55)</f>
        <v>0</v>
      </c>
      <c r="V55" s="24"/>
      <c r="W55" s="23"/>
      <c r="X55" s="2"/>
      <c r="Y55" s="22"/>
      <c r="Z55" s="22"/>
      <c r="AA55" s="22"/>
      <c r="AB55" s="139">
        <f>SUMIFS(Travel!$V$6:$V$24,Travel!$A$6:$A$24,$A$1,Travel!$B$6:$B$24,Y2,Travel!$C$6:$C$24,$A$55)+SUMIFS(Travel!$V$6:$V$24,Travel!$A$6:$A$24,$A$1,Travel!$B$6:$B$24,"All",Travel!$C$6:$C$24,$A$55)</f>
        <v>0</v>
      </c>
      <c r="AC55" s="22"/>
      <c r="AD55" s="23"/>
      <c r="AE55" s="2"/>
      <c r="AF55" s="21"/>
      <c r="AG55" s="21"/>
      <c r="AH55" s="21"/>
      <c r="AI55" s="139">
        <f>SUMIFS(Travel!$V$6:$V$24,Travel!$A$6:$A$24,$A$1,Travel!$B$6:$B$24,AF2,Travel!$C$6:$C$24,$A$55)+SUMIFS(Travel!$V$6:$V$24,Travel!$A$6:$A$24,$A$1,Travel!$B$6:$B$24,"All",Travel!$C$6:$C$24,$A$55)</f>
        <v>0</v>
      </c>
      <c r="AJ55" s="22"/>
      <c r="AK55" s="23"/>
      <c r="AL55" s="2"/>
      <c r="AM55" s="21"/>
      <c r="AN55" s="21"/>
      <c r="AO55" s="21"/>
      <c r="AP55" s="139">
        <f>SUMIFS(Travel!$V$6:$V$24,Travel!$A$6:$A$24,$A$1,Travel!$B$6:$B$24,AM2,Travel!$C$6:$C$24,$A$55)+SUMIFS(Travel!$V$6:$V$24,Travel!$A$6:$A$24,$A$1,Travel!$B$6:$B$24,"All",Travel!$C$6:$C$24,$A$55)</f>
        <v>0</v>
      </c>
      <c r="AQ55" s="22"/>
      <c r="AR55" s="23"/>
      <c r="AS55" s="2"/>
      <c r="AU55" s="13">
        <f>AP55+AI55+AB55+U55+N55</f>
        <v>0</v>
      </c>
    </row>
    <row r="56" spans="1:50" s="4" customFormat="1" x14ac:dyDescent="0.2">
      <c r="A56" s="14" t="s">
        <v>149</v>
      </c>
      <c r="D56" s="144" t="s">
        <v>146</v>
      </c>
      <c r="E56" s="144"/>
      <c r="F56" s="144"/>
      <c r="G56" s="144"/>
      <c r="H56" s="144"/>
      <c r="I56" s="144"/>
      <c r="J56" s="2"/>
      <c r="K56" s="22"/>
      <c r="L56" s="22"/>
      <c r="M56" s="22"/>
      <c r="N56" s="139">
        <f>SUMIFS(Travel!$V$6:$V$24,Travel!$A$6:$A$24,$A$1,Travel!$B$6:$B$24,K2,Travel!$C$6:$C$24,$A$56)+SUMIFS(Travel!$V$6:$V$24,Travel!$A$6:$A$24,$A$1,Travel!$B$6:$B$24,"all",Travel!$C$6:$C$24,$A$56)</f>
        <v>0</v>
      </c>
      <c r="O56" s="22"/>
      <c r="P56" s="23"/>
      <c r="Q56" s="2"/>
      <c r="R56" s="22"/>
      <c r="S56" s="22"/>
      <c r="T56" s="22"/>
      <c r="U56" s="139">
        <f>SUMIFS(Travel!$V$6:$V$24,Travel!$A$6:$A$24,$A$1,Travel!$B$6:$B$24,R2,Travel!$C$6:$C$24,$A$56)+SUMIFS(Travel!$V$6:$V$24,Travel!$A$6:$A$24,$A$1,Travel!$B$6:$B$24,"all",Travel!$C$6:$C$24,$A$56)</f>
        <v>0</v>
      </c>
      <c r="V56" s="24"/>
      <c r="W56" s="23"/>
      <c r="X56" s="2"/>
      <c r="Y56" s="22"/>
      <c r="Z56" s="22"/>
      <c r="AA56" s="22"/>
      <c r="AB56" s="139">
        <f>SUMIFS(Travel!$V$6:$V$24,Travel!$A$6:$A$24,$A$1,Travel!$B$6:$B$24,Y2,Travel!$C$6:$C$24,$A$56)+SUMIFS(Travel!$V$6:$V$24,Travel!$A$6:$A$24,$A$1,Travel!$B$6:$B$24,"all",Travel!$C$6:$C$24,$A$56)</f>
        <v>0</v>
      </c>
      <c r="AC56" s="22"/>
      <c r="AD56" s="23"/>
      <c r="AE56" s="2"/>
      <c r="AF56" s="21"/>
      <c r="AG56" s="21"/>
      <c r="AH56" s="21"/>
      <c r="AI56" s="139">
        <f>SUMIFS(Travel!$V$6:$V$24,Travel!$A$6:$A$24,$A$1,Travel!$B$6:$B$24,AF2,Travel!$C$6:$C$24,$A$56)+SUMIFS(Travel!$V$6:$V$24,Travel!$A$6:$A$24,$A$1,Travel!$B$6:$B$24,"all",Travel!$C$6:$C$24,$A$56)</f>
        <v>0</v>
      </c>
      <c r="AJ56" s="22"/>
      <c r="AK56" s="23"/>
      <c r="AL56" s="2"/>
      <c r="AM56" s="21"/>
      <c r="AN56" s="21"/>
      <c r="AO56" s="21"/>
      <c r="AP56" s="139">
        <f>SUMIFS(Travel!$V$6:$V$24,Travel!$A$6:$A$24,$A$1,Travel!$B$6:$B$24,AM2,Travel!$C$6:$C$24,$A$56)+SUMIFS(Travel!$V$6:$V$24,Travel!$A$6:$A$24,$A$1,Travel!$B$6:$B$24,"all",Travel!$C$6:$C$24,$A$56)</f>
        <v>0</v>
      </c>
      <c r="AQ56" s="22"/>
      <c r="AR56" s="23"/>
      <c r="AS56" s="2"/>
      <c r="AU56" s="13">
        <f>AP56+AI56+AB56+U56+N56</f>
        <v>0</v>
      </c>
    </row>
    <row r="57" spans="1:50" s="4" customFormat="1" x14ac:dyDescent="0.2">
      <c r="D57" s="81" t="s">
        <v>72</v>
      </c>
      <c r="J57" s="2"/>
      <c r="K57" s="22"/>
      <c r="L57" s="22"/>
      <c r="M57" s="22"/>
      <c r="N57" s="25">
        <f>SUM(N55:N56)</f>
        <v>0</v>
      </c>
      <c r="O57" s="22"/>
      <c r="P57" s="23"/>
      <c r="Q57" s="2"/>
      <c r="R57" s="22"/>
      <c r="S57" s="22"/>
      <c r="T57" s="22"/>
      <c r="U57" s="25">
        <f>SUM(U55:U56)</f>
        <v>0</v>
      </c>
      <c r="V57" s="24"/>
      <c r="W57" s="23"/>
      <c r="X57" s="2"/>
      <c r="Y57" s="22"/>
      <c r="Z57" s="22"/>
      <c r="AA57" s="22"/>
      <c r="AB57" s="25">
        <f>SUM(AB55:AB56)</f>
        <v>0</v>
      </c>
      <c r="AC57" s="22"/>
      <c r="AD57" s="23"/>
      <c r="AE57" s="2"/>
      <c r="AF57" s="21"/>
      <c r="AG57" s="21"/>
      <c r="AH57" s="21"/>
      <c r="AI57" s="25">
        <f>SUM(AI55:AI56)</f>
        <v>0</v>
      </c>
      <c r="AJ57" s="22"/>
      <c r="AK57" s="23"/>
      <c r="AL57" s="2"/>
      <c r="AM57" s="21"/>
      <c r="AN57" s="21"/>
      <c r="AO57" s="21"/>
      <c r="AP57" s="25">
        <f>SUM(AP55:AP56)</f>
        <v>0</v>
      </c>
      <c r="AQ57" s="22"/>
      <c r="AR57" s="23"/>
      <c r="AS57" s="2"/>
      <c r="AU57" s="16">
        <f>SUM(AU55:AU56)</f>
        <v>0</v>
      </c>
    </row>
    <row r="58" spans="1:50" s="4" customFormat="1" x14ac:dyDescent="0.2">
      <c r="J58" s="2"/>
      <c r="K58" s="18"/>
      <c r="L58" s="18"/>
      <c r="M58" s="18"/>
      <c r="N58" s="10"/>
      <c r="O58" s="18"/>
      <c r="P58" s="19"/>
      <c r="Q58" s="2"/>
      <c r="R58" s="18"/>
      <c r="S58" s="18"/>
      <c r="T58" s="18"/>
      <c r="U58" s="10"/>
      <c r="V58" s="20"/>
      <c r="W58" s="19"/>
      <c r="X58" s="2"/>
      <c r="Y58" s="18"/>
      <c r="Z58" s="18"/>
      <c r="AA58" s="18"/>
      <c r="AB58" s="10"/>
      <c r="AC58" s="18"/>
      <c r="AD58" s="19"/>
      <c r="AE58" s="2"/>
      <c r="AF58" s="21"/>
      <c r="AG58" s="21"/>
      <c r="AH58" s="21"/>
      <c r="AI58" s="10"/>
      <c r="AJ58" s="18"/>
      <c r="AK58" s="19"/>
      <c r="AL58" s="2"/>
      <c r="AM58" s="21"/>
      <c r="AN58" s="21"/>
      <c r="AO58" s="21"/>
      <c r="AP58" s="10"/>
      <c r="AQ58" s="18"/>
      <c r="AR58" s="19"/>
      <c r="AS58" s="2"/>
      <c r="AU58" s="13"/>
    </row>
    <row r="59" spans="1:50" s="4" customFormat="1" x14ac:dyDescent="0.2">
      <c r="A59" s="1" t="s">
        <v>20</v>
      </c>
      <c r="J59" s="2"/>
      <c r="K59" s="18"/>
      <c r="L59" s="18"/>
      <c r="M59" s="18"/>
      <c r="N59" s="10"/>
      <c r="O59" s="18"/>
      <c r="P59" s="19"/>
      <c r="Q59" s="2"/>
      <c r="R59" s="18"/>
      <c r="S59" s="18"/>
      <c r="T59" s="18"/>
      <c r="U59" s="10"/>
      <c r="V59" s="20"/>
      <c r="W59" s="19"/>
      <c r="X59" s="2"/>
      <c r="Y59" s="18"/>
      <c r="Z59" s="18"/>
      <c r="AA59" s="18"/>
      <c r="AB59" s="10"/>
      <c r="AC59" s="18"/>
      <c r="AD59" s="19"/>
      <c r="AE59" s="2"/>
      <c r="AF59" s="21"/>
      <c r="AG59" s="21"/>
      <c r="AH59" s="21"/>
      <c r="AI59" s="10"/>
      <c r="AJ59" s="18"/>
      <c r="AK59" s="19"/>
      <c r="AL59" s="2"/>
      <c r="AM59" s="21"/>
      <c r="AN59" s="21"/>
      <c r="AO59" s="21"/>
      <c r="AP59" s="10"/>
      <c r="AQ59" s="18"/>
      <c r="AR59" s="19"/>
      <c r="AS59" s="2"/>
      <c r="AU59" s="13"/>
    </row>
    <row r="60" spans="1:50" s="4" customFormat="1" x14ac:dyDescent="0.2">
      <c r="A60" s="4" t="s">
        <v>21</v>
      </c>
      <c r="J60" s="2"/>
      <c r="K60" s="22"/>
      <c r="L60" s="22"/>
      <c r="M60" s="22"/>
      <c r="N60" s="91">
        <v>0</v>
      </c>
      <c r="O60" s="22"/>
      <c r="P60" s="23"/>
      <c r="Q60" s="2"/>
      <c r="R60" s="22"/>
      <c r="S60" s="22"/>
      <c r="T60" s="22"/>
      <c r="U60" s="91">
        <v>0</v>
      </c>
      <c r="V60" s="24"/>
      <c r="W60" s="23"/>
      <c r="X60" s="2"/>
      <c r="Y60" s="22"/>
      <c r="Z60" s="22"/>
      <c r="AA60" s="22"/>
      <c r="AB60" s="91">
        <v>0</v>
      </c>
      <c r="AC60" s="22"/>
      <c r="AD60" s="23"/>
      <c r="AE60" s="2"/>
      <c r="AF60" s="21"/>
      <c r="AG60" s="21"/>
      <c r="AH60" s="21"/>
      <c r="AI60" s="91">
        <v>0</v>
      </c>
      <c r="AJ60" s="22"/>
      <c r="AK60" s="23"/>
      <c r="AL60" s="2"/>
      <c r="AM60" s="21"/>
      <c r="AN60" s="21"/>
      <c r="AO60" s="21"/>
      <c r="AP60" s="91">
        <v>0</v>
      </c>
      <c r="AQ60" s="22"/>
      <c r="AR60" s="23"/>
      <c r="AS60" s="2"/>
      <c r="AU60" s="13">
        <f>AP60+AI60+AB60+U60+N60</f>
        <v>0</v>
      </c>
    </row>
    <row r="61" spans="1:50" s="4" customFormat="1" x14ac:dyDescent="0.2">
      <c r="A61" s="4" t="s">
        <v>22</v>
      </c>
      <c r="J61" s="2"/>
      <c r="K61" s="22"/>
      <c r="L61" s="22"/>
      <c r="M61" s="22"/>
      <c r="N61" s="91">
        <v>0</v>
      </c>
      <c r="O61" s="22"/>
      <c r="P61" s="23"/>
      <c r="Q61" s="2"/>
      <c r="R61" s="22"/>
      <c r="S61" s="22"/>
      <c r="T61" s="22"/>
      <c r="U61" s="91">
        <v>0</v>
      </c>
      <c r="V61" s="24"/>
      <c r="W61" s="23"/>
      <c r="X61" s="2"/>
      <c r="Y61" s="22"/>
      <c r="Z61" s="22"/>
      <c r="AA61" s="22"/>
      <c r="AB61" s="91">
        <v>0</v>
      </c>
      <c r="AC61" s="22"/>
      <c r="AD61" s="23"/>
      <c r="AE61" s="2"/>
      <c r="AF61" s="21"/>
      <c r="AG61" s="21"/>
      <c r="AH61" s="21"/>
      <c r="AI61" s="91">
        <v>0</v>
      </c>
      <c r="AJ61" s="22"/>
      <c r="AK61" s="23"/>
      <c r="AL61" s="2"/>
      <c r="AM61" s="21"/>
      <c r="AN61" s="21"/>
      <c r="AO61" s="21"/>
      <c r="AP61" s="91">
        <v>0</v>
      </c>
      <c r="AQ61" s="22"/>
      <c r="AR61" s="23"/>
      <c r="AS61" s="2"/>
      <c r="AU61" s="13">
        <f>AP61+AI61+AB61+U61+N61</f>
        <v>0</v>
      </c>
    </row>
    <row r="62" spans="1:50" s="4" customFormat="1" x14ac:dyDescent="0.2">
      <c r="A62" s="4" t="s">
        <v>23</v>
      </c>
      <c r="J62" s="2"/>
      <c r="K62" s="22"/>
      <c r="L62" s="22"/>
      <c r="M62" s="22"/>
      <c r="N62" s="91">
        <v>0</v>
      </c>
      <c r="O62" s="22"/>
      <c r="P62" s="23"/>
      <c r="Q62" s="2"/>
      <c r="R62" s="22"/>
      <c r="S62" s="22"/>
      <c r="T62" s="22"/>
      <c r="U62" s="91">
        <v>0</v>
      </c>
      <c r="V62" s="24"/>
      <c r="W62" s="23"/>
      <c r="X62" s="2"/>
      <c r="Y62" s="22"/>
      <c r="Z62" s="22"/>
      <c r="AA62" s="22"/>
      <c r="AB62" s="91">
        <v>0</v>
      </c>
      <c r="AC62" s="22"/>
      <c r="AD62" s="23"/>
      <c r="AE62" s="2"/>
      <c r="AF62" s="21"/>
      <c r="AG62" s="21"/>
      <c r="AH62" s="21"/>
      <c r="AI62" s="91">
        <v>0</v>
      </c>
      <c r="AJ62" s="22"/>
      <c r="AK62" s="23"/>
      <c r="AL62" s="2"/>
      <c r="AM62" s="21"/>
      <c r="AN62" s="21"/>
      <c r="AO62" s="21"/>
      <c r="AP62" s="91">
        <v>0</v>
      </c>
      <c r="AQ62" s="22"/>
      <c r="AR62" s="23"/>
      <c r="AS62" s="2"/>
      <c r="AU62" s="13">
        <f>AP62+AI62+AB62+U62+N62</f>
        <v>0</v>
      </c>
    </row>
    <row r="63" spans="1:50" s="4" customFormat="1" x14ac:dyDescent="0.2">
      <c r="A63" s="4" t="s">
        <v>24</v>
      </c>
      <c r="J63" s="2"/>
      <c r="K63" s="22"/>
      <c r="L63" s="22"/>
      <c r="M63" s="22"/>
      <c r="N63" s="91">
        <v>0</v>
      </c>
      <c r="O63" s="22"/>
      <c r="P63" s="23"/>
      <c r="Q63" s="2"/>
      <c r="R63" s="22"/>
      <c r="S63" s="22"/>
      <c r="T63" s="22"/>
      <c r="U63" s="91">
        <v>0</v>
      </c>
      <c r="V63" s="24"/>
      <c r="W63" s="23"/>
      <c r="X63" s="2"/>
      <c r="Y63" s="22"/>
      <c r="Z63" s="22"/>
      <c r="AA63" s="22"/>
      <c r="AB63" s="91">
        <v>0</v>
      </c>
      <c r="AC63" s="22"/>
      <c r="AD63" s="23"/>
      <c r="AE63" s="2"/>
      <c r="AF63" s="21"/>
      <c r="AG63" s="21"/>
      <c r="AH63" s="21"/>
      <c r="AI63" s="91">
        <v>0</v>
      </c>
      <c r="AJ63" s="22"/>
      <c r="AK63" s="23"/>
      <c r="AL63" s="2"/>
      <c r="AM63" s="21"/>
      <c r="AN63" s="21"/>
      <c r="AO63" s="21"/>
      <c r="AP63" s="91">
        <v>0</v>
      </c>
      <c r="AQ63" s="22"/>
      <c r="AR63" s="23"/>
      <c r="AS63" s="2"/>
      <c r="AU63" s="13">
        <f>AP63+AI63+AB63+U63+N63</f>
        <v>0</v>
      </c>
    </row>
    <row r="64" spans="1:50" s="4" customFormat="1" x14ac:dyDescent="0.2">
      <c r="D64" s="80" t="s">
        <v>74</v>
      </c>
      <c r="J64" s="2"/>
      <c r="K64" s="22"/>
      <c r="L64" s="22"/>
      <c r="M64" s="22"/>
      <c r="N64" s="25">
        <f>SUM(N60:N63)</f>
        <v>0</v>
      </c>
      <c r="O64" s="22"/>
      <c r="P64" s="23"/>
      <c r="Q64" s="2"/>
      <c r="R64" s="22"/>
      <c r="S64" s="22"/>
      <c r="T64" s="22"/>
      <c r="U64" s="25">
        <f>SUM(U60:U63)</f>
        <v>0</v>
      </c>
      <c r="V64" s="24"/>
      <c r="W64" s="23"/>
      <c r="X64" s="2"/>
      <c r="Y64" s="22"/>
      <c r="Z64" s="22"/>
      <c r="AA64" s="22"/>
      <c r="AB64" s="25">
        <f>SUM(AB60:AB63)</f>
        <v>0</v>
      </c>
      <c r="AC64" s="22"/>
      <c r="AD64" s="23"/>
      <c r="AE64" s="2"/>
      <c r="AF64" s="21"/>
      <c r="AG64" s="21"/>
      <c r="AH64" s="21"/>
      <c r="AI64" s="25">
        <f>SUM(AI60:AI63)</f>
        <v>0</v>
      </c>
      <c r="AJ64" s="22"/>
      <c r="AK64" s="23"/>
      <c r="AL64" s="2"/>
      <c r="AM64" s="21"/>
      <c r="AN64" s="21"/>
      <c r="AO64" s="21"/>
      <c r="AP64" s="25">
        <f>SUM(AP60:AP63)</f>
        <v>0</v>
      </c>
      <c r="AQ64" s="22"/>
      <c r="AR64" s="23"/>
      <c r="AS64" s="2"/>
      <c r="AU64" s="16">
        <f>SUM(AU60:AU63)</f>
        <v>0</v>
      </c>
    </row>
    <row r="65" spans="1:47" s="4" customFormat="1" x14ac:dyDescent="0.2">
      <c r="J65" s="2"/>
      <c r="K65" s="22"/>
      <c r="L65" s="22"/>
      <c r="M65" s="22"/>
      <c r="N65" s="12"/>
      <c r="O65" s="22"/>
      <c r="P65" s="23"/>
      <c r="Q65" s="2"/>
      <c r="R65" s="22"/>
      <c r="S65" s="22"/>
      <c r="T65" s="22"/>
      <c r="U65" s="12"/>
      <c r="V65" s="24"/>
      <c r="W65" s="23"/>
      <c r="X65" s="2"/>
      <c r="Y65" s="22"/>
      <c r="Z65" s="22"/>
      <c r="AA65" s="22"/>
      <c r="AB65" s="12"/>
      <c r="AC65" s="22"/>
      <c r="AD65" s="23"/>
      <c r="AE65" s="2"/>
      <c r="AF65" s="21"/>
      <c r="AG65" s="21"/>
      <c r="AH65" s="21"/>
      <c r="AI65" s="12"/>
      <c r="AJ65" s="22"/>
      <c r="AK65" s="23"/>
      <c r="AL65" s="2"/>
      <c r="AM65" s="21"/>
      <c r="AN65" s="21"/>
      <c r="AO65" s="21"/>
      <c r="AP65" s="12"/>
      <c r="AQ65" s="22"/>
      <c r="AR65" s="23"/>
      <c r="AS65" s="2"/>
      <c r="AU65" s="13"/>
    </row>
    <row r="66" spans="1:47" s="4" customFormat="1" x14ac:dyDescent="0.2">
      <c r="A66" s="1" t="s">
        <v>25</v>
      </c>
      <c r="J66" s="2"/>
      <c r="K66" s="22"/>
      <c r="L66" s="22"/>
      <c r="M66" s="22"/>
      <c r="N66" s="12"/>
      <c r="O66" s="22"/>
      <c r="P66" s="23"/>
      <c r="Q66" s="2"/>
      <c r="R66" s="22"/>
      <c r="S66" s="22"/>
      <c r="T66" s="22"/>
      <c r="U66" s="12"/>
      <c r="V66" s="24"/>
      <c r="W66" s="23"/>
      <c r="X66" s="2"/>
      <c r="Y66" s="22"/>
      <c r="Z66" s="22"/>
      <c r="AA66" s="22"/>
      <c r="AB66" s="12"/>
      <c r="AC66" s="22"/>
      <c r="AD66" s="23"/>
      <c r="AE66" s="2"/>
      <c r="AF66" s="21"/>
      <c r="AG66" s="21"/>
      <c r="AH66" s="21"/>
      <c r="AI66" s="12"/>
      <c r="AJ66" s="22"/>
      <c r="AK66" s="23"/>
      <c r="AL66" s="2"/>
      <c r="AM66" s="21"/>
      <c r="AN66" s="21"/>
      <c r="AO66" s="21"/>
      <c r="AP66" s="12"/>
      <c r="AQ66" s="22"/>
      <c r="AR66" s="23"/>
      <c r="AS66" s="2"/>
      <c r="AU66" s="13"/>
    </row>
    <row r="67" spans="1:47" s="4" customFormat="1" x14ac:dyDescent="0.2">
      <c r="A67" s="14" t="s">
        <v>26</v>
      </c>
      <c r="D67" s="144" t="s">
        <v>147</v>
      </c>
      <c r="E67" s="144"/>
      <c r="F67" s="144"/>
      <c r="G67" s="144"/>
      <c r="H67" s="144"/>
      <c r="I67" s="144"/>
      <c r="J67" s="2"/>
      <c r="K67" s="22"/>
      <c r="L67" s="22"/>
      <c r="M67" s="22"/>
      <c r="N67" s="139">
        <f>SUMIFS(Supplies!$H:$H,Supplies!$A:$A,$A$1,Supplies!$B:$B,K2)+SUMIFS(Supplies!$H:$H,Supplies!$A:$A,$A$1,Supplies!$B:$B,"all")</f>
        <v>0</v>
      </c>
      <c r="O67" s="22"/>
      <c r="P67" s="23"/>
      <c r="Q67" s="2"/>
      <c r="R67" s="22"/>
      <c r="S67" s="22"/>
      <c r="T67" s="22"/>
      <c r="U67" s="139">
        <f>SUMIFS(Supplies!$H:$H,Supplies!$A:$A,$A$1,Supplies!$B:$B,R2)+SUMIFS(Supplies!$H:$H,Supplies!$A:$A,$A$1,Supplies!$B:$B,"all")</f>
        <v>0</v>
      </c>
      <c r="V67" s="24"/>
      <c r="W67" s="23"/>
      <c r="X67" s="2"/>
      <c r="Y67" s="22"/>
      <c r="Z67" s="22"/>
      <c r="AA67" s="22"/>
      <c r="AB67" s="139">
        <f>SUMIFS(Supplies!$H:$H,Supplies!$A:$A,$A$1,Supplies!$B:$B,Y2)+SUMIFS(Supplies!$H:$H,Supplies!$A:$A,$A$1,Supplies!$B:$B,"all")</f>
        <v>0</v>
      </c>
      <c r="AC67" s="22"/>
      <c r="AD67" s="23"/>
      <c r="AE67" s="2"/>
      <c r="AF67" s="21"/>
      <c r="AG67" s="21"/>
      <c r="AH67" s="21"/>
      <c r="AI67" s="139">
        <f>SUMIFS(Supplies!$H:$H,Supplies!$A:$A,$A$1,Supplies!$B:$B,AF2)+SUMIFS(Supplies!$H:$H,Supplies!$A:$A,$A$1,Supplies!$B:$B,"all")</f>
        <v>0</v>
      </c>
      <c r="AJ67" s="22"/>
      <c r="AK67" s="23"/>
      <c r="AL67" s="2"/>
      <c r="AM67" s="21"/>
      <c r="AN67" s="21"/>
      <c r="AO67" s="21"/>
      <c r="AP67" s="139">
        <f>SUMIFS(Supplies!$H:$H,Supplies!$A:$A,$A$1,Supplies!$B:$B,AM2)+SUMIFS(Supplies!$H:$H,Supplies!$A:$A,$A$1,Supplies!$B:$B,"all")</f>
        <v>0</v>
      </c>
      <c r="AQ67" s="22"/>
      <c r="AR67" s="23"/>
      <c r="AS67" s="2"/>
      <c r="AU67" s="13">
        <f t="shared" ref="AU67:AU80" si="81">AP67+AI67+AB67+U67+N67</f>
        <v>0</v>
      </c>
    </row>
    <row r="68" spans="1:47" s="4" customFormat="1" x14ac:dyDescent="0.2">
      <c r="A68" s="14" t="s">
        <v>27</v>
      </c>
      <c r="J68" s="2"/>
      <c r="K68" s="22"/>
      <c r="L68" s="22"/>
      <c r="M68" s="22"/>
      <c r="N68" s="91">
        <v>0</v>
      </c>
      <c r="O68" s="22"/>
      <c r="P68" s="23"/>
      <c r="Q68" s="2"/>
      <c r="R68" s="22"/>
      <c r="S68" s="22"/>
      <c r="T68" s="22"/>
      <c r="U68" s="91">
        <v>0</v>
      </c>
      <c r="V68" s="24"/>
      <c r="W68" s="23"/>
      <c r="X68" s="2"/>
      <c r="Y68" s="22"/>
      <c r="Z68" s="22"/>
      <c r="AA68" s="22"/>
      <c r="AB68" s="91">
        <v>0</v>
      </c>
      <c r="AC68" s="22"/>
      <c r="AD68" s="23"/>
      <c r="AE68" s="2"/>
      <c r="AF68" s="21"/>
      <c r="AG68" s="21"/>
      <c r="AH68" s="21"/>
      <c r="AI68" s="119">
        <v>0</v>
      </c>
      <c r="AJ68" s="22"/>
      <c r="AK68" s="23"/>
      <c r="AL68" s="2"/>
      <c r="AM68" s="21"/>
      <c r="AN68" s="21"/>
      <c r="AO68" s="21"/>
      <c r="AP68" s="119">
        <v>0</v>
      </c>
      <c r="AQ68" s="22"/>
      <c r="AR68" s="23"/>
      <c r="AS68" s="2"/>
      <c r="AU68" s="13">
        <f t="shared" si="81"/>
        <v>0</v>
      </c>
    </row>
    <row r="69" spans="1:47" s="4" customFormat="1" x14ac:dyDescent="0.2">
      <c r="A69" s="14" t="s">
        <v>36</v>
      </c>
      <c r="J69" s="2"/>
      <c r="K69" s="22"/>
      <c r="L69" s="22"/>
      <c r="M69" s="22"/>
      <c r="N69" s="91">
        <v>0</v>
      </c>
      <c r="O69" s="22"/>
      <c r="P69" s="23"/>
      <c r="Q69" s="2"/>
      <c r="R69" s="22"/>
      <c r="S69" s="22"/>
      <c r="T69" s="22"/>
      <c r="U69" s="91">
        <v>0</v>
      </c>
      <c r="V69" s="24"/>
      <c r="W69" s="23"/>
      <c r="X69" s="2"/>
      <c r="Y69" s="22"/>
      <c r="Z69" s="22"/>
      <c r="AA69" s="22"/>
      <c r="AB69" s="91">
        <v>0</v>
      </c>
      <c r="AC69" s="22"/>
      <c r="AD69" s="23"/>
      <c r="AE69" s="2"/>
      <c r="AF69" s="21"/>
      <c r="AG69" s="21"/>
      <c r="AH69" s="21"/>
      <c r="AI69" s="119">
        <v>0</v>
      </c>
      <c r="AJ69" s="22"/>
      <c r="AK69" s="23"/>
      <c r="AL69" s="2"/>
      <c r="AM69" s="21"/>
      <c r="AN69" s="21"/>
      <c r="AO69" s="21"/>
      <c r="AP69" s="119">
        <v>0</v>
      </c>
      <c r="AQ69" s="22"/>
      <c r="AR69" s="23"/>
      <c r="AS69" s="2"/>
      <c r="AU69" s="13">
        <f t="shared" si="81"/>
        <v>0</v>
      </c>
    </row>
    <row r="70" spans="1:47" s="4" customFormat="1" x14ac:dyDescent="0.2">
      <c r="A70" s="14" t="s">
        <v>37</v>
      </c>
      <c r="J70" s="2"/>
      <c r="K70" s="22"/>
      <c r="L70" s="22"/>
      <c r="M70" s="22"/>
      <c r="N70" s="91">
        <v>0</v>
      </c>
      <c r="O70" s="22"/>
      <c r="P70" s="23"/>
      <c r="Q70" s="2"/>
      <c r="R70" s="22"/>
      <c r="S70" s="22"/>
      <c r="T70" s="22"/>
      <c r="U70" s="91">
        <v>0</v>
      </c>
      <c r="V70" s="24"/>
      <c r="W70" s="23"/>
      <c r="X70" s="2"/>
      <c r="Y70" s="22"/>
      <c r="Z70" s="22"/>
      <c r="AA70" s="22"/>
      <c r="AB70" s="91">
        <v>0</v>
      </c>
      <c r="AC70" s="22"/>
      <c r="AD70" s="23"/>
      <c r="AE70" s="2"/>
      <c r="AF70" s="21"/>
      <c r="AG70" s="21"/>
      <c r="AH70" s="21"/>
      <c r="AI70" s="119">
        <v>0</v>
      </c>
      <c r="AJ70" s="22"/>
      <c r="AK70" s="23"/>
      <c r="AL70" s="2"/>
      <c r="AM70" s="21"/>
      <c r="AN70" s="21"/>
      <c r="AO70" s="21"/>
      <c r="AP70" s="119">
        <v>0</v>
      </c>
      <c r="AQ70" s="22"/>
      <c r="AR70" s="23"/>
      <c r="AS70" s="2"/>
      <c r="AU70" s="13">
        <f t="shared" si="81"/>
        <v>0</v>
      </c>
    </row>
    <row r="71" spans="1:47" s="4" customFormat="1" hidden="1" x14ac:dyDescent="0.2">
      <c r="A71" s="14" t="s">
        <v>28</v>
      </c>
      <c r="B71" s="61">
        <f>Totals!B71</f>
        <v>0</v>
      </c>
      <c r="J71" s="2"/>
      <c r="K71" s="22"/>
      <c r="L71" s="22"/>
      <c r="M71" s="22"/>
      <c r="N71" s="91">
        <v>0</v>
      </c>
      <c r="O71" s="22"/>
      <c r="P71" s="23"/>
      <c r="Q71" s="2"/>
      <c r="R71" s="22"/>
      <c r="S71" s="22"/>
      <c r="T71" s="22"/>
      <c r="U71" s="91">
        <v>0</v>
      </c>
      <c r="V71" s="24"/>
      <c r="W71" s="23"/>
      <c r="X71" s="2"/>
      <c r="Y71" s="22"/>
      <c r="Z71" s="22"/>
      <c r="AA71" s="22"/>
      <c r="AB71" s="91">
        <v>0</v>
      </c>
      <c r="AC71" s="22"/>
      <c r="AD71" s="23"/>
      <c r="AE71" s="2"/>
      <c r="AF71" s="21"/>
      <c r="AG71" s="21"/>
      <c r="AH71" s="21"/>
      <c r="AI71" s="119">
        <v>0</v>
      </c>
      <c r="AJ71" s="22"/>
      <c r="AK71" s="23"/>
      <c r="AL71" s="2"/>
      <c r="AM71" s="21"/>
      <c r="AN71" s="21"/>
      <c r="AO71" s="21"/>
      <c r="AP71" s="119">
        <v>0</v>
      </c>
      <c r="AQ71" s="22"/>
      <c r="AR71" s="23"/>
      <c r="AS71" s="2"/>
      <c r="AU71" s="13">
        <f t="shared" si="81"/>
        <v>0</v>
      </c>
    </row>
    <row r="72" spans="1:47" s="4" customFormat="1" hidden="1" x14ac:dyDescent="0.2">
      <c r="A72" s="14" t="s">
        <v>28</v>
      </c>
      <c r="B72" s="61">
        <f>Totals!B72</f>
        <v>0</v>
      </c>
      <c r="J72" s="2"/>
      <c r="K72" s="22"/>
      <c r="L72" s="22"/>
      <c r="M72" s="22"/>
      <c r="N72" s="91">
        <v>0</v>
      </c>
      <c r="O72" s="22"/>
      <c r="P72" s="23"/>
      <c r="Q72" s="2"/>
      <c r="R72" s="22"/>
      <c r="S72" s="22"/>
      <c r="T72" s="22"/>
      <c r="U72" s="91">
        <v>0</v>
      </c>
      <c r="V72" s="24"/>
      <c r="W72" s="23"/>
      <c r="X72" s="2"/>
      <c r="Y72" s="22"/>
      <c r="Z72" s="22"/>
      <c r="AA72" s="22"/>
      <c r="AB72" s="91">
        <v>0</v>
      </c>
      <c r="AC72" s="22"/>
      <c r="AD72" s="23"/>
      <c r="AE72" s="2"/>
      <c r="AF72" s="21"/>
      <c r="AG72" s="21"/>
      <c r="AH72" s="21"/>
      <c r="AI72" s="119">
        <v>0</v>
      </c>
      <c r="AJ72" s="22"/>
      <c r="AK72" s="23"/>
      <c r="AL72" s="2"/>
      <c r="AM72" s="21"/>
      <c r="AN72" s="21"/>
      <c r="AO72" s="21"/>
      <c r="AP72" s="119">
        <v>0</v>
      </c>
      <c r="AQ72" s="22"/>
      <c r="AR72" s="23"/>
      <c r="AS72" s="2"/>
      <c r="AU72" s="13">
        <f t="shared" si="81"/>
        <v>0</v>
      </c>
    </row>
    <row r="73" spans="1:47" s="4" customFormat="1" hidden="1" x14ac:dyDescent="0.2">
      <c r="A73" s="14" t="s">
        <v>28</v>
      </c>
      <c r="B73" s="61">
        <f>Totals!B73</f>
        <v>0</v>
      </c>
      <c r="J73" s="2"/>
      <c r="K73" s="22"/>
      <c r="L73" s="22"/>
      <c r="M73" s="22"/>
      <c r="N73" s="91">
        <v>0</v>
      </c>
      <c r="O73" s="22"/>
      <c r="P73" s="23"/>
      <c r="Q73" s="2"/>
      <c r="R73" s="22"/>
      <c r="S73" s="22"/>
      <c r="T73" s="22"/>
      <c r="U73" s="91">
        <v>0</v>
      </c>
      <c r="V73" s="24"/>
      <c r="W73" s="23"/>
      <c r="X73" s="2"/>
      <c r="Y73" s="22"/>
      <c r="Z73" s="22"/>
      <c r="AA73" s="22"/>
      <c r="AB73" s="91">
        <v>0</v>
      </c>
      <c r="AC73" s="22"/>
      <c r="AD73" s="23"/>
      <c r="AE73" s="2"/>
      <c r="AF73" s="21"/>
      <c r="AG73" s="21"/>
      <c r="AH73" s="21"/>
      <c r="AI73" s="119">
        <v>0</v>
      </c>
      <c r="AJ73" s="22"/>
      <c r="AK73" s="23"/>
      <c r="AL73" s="2"/>
      <c r="AM73" s="21"/>
      <c r="AN73" s="21"/>
      <c r="AO73" s="21"/>
      <c r="AP73" s="119">
        <v>0</v>
      </c>
      <c r="AQ73" s="22"/>
      <c r="AR73" s="23"/>
      <c r="AS73" s="2"/>
      <c r="AU73" s="13">
        <f t="shared" ref="AU73" si="82">AP73+AI73+AB73+U73+N73</f>
        <v>0</v>
      </c>
    </row>
    <row r="74" spans="1:47" s="4" customFormat="1" hidden="1" x14ac:dyDescent="0.2">
      <c r="A74" s="14" t="s">
        <v>28</v>
      </c>
      <c r="B74" s="61">
        <f>Totals!B74</f>
        <v>0</v>
      </c>
      <c r="J74" s="2"/>
      <c r="K74" s="22"/>
      <c r="L74" s="22"/>
      <c r="M74" s="22"/>
      <c r="N74" s="91">
        <v>0</v>
      </c>
      <c r="O74" s="22"/>
      <c r="P74" s="23"/>
      <c r="Q74" s="2"/>
      <c r="R74" s="22"/>
      <c r="S74" s="22"/>
      <c r="T74" s="22"/>
      <c r="U74" s="91">
        <v>0</v>
      </c>
      <c r="V74" s="24"/>
      <c r="W74" s="23"/>
      <c r="X74" s="2"/>
      <c r="Y74" s="22"/>
      <c r="Z74" s="22"/>
      <c r="AA74" s="22"/>
      <c r="AB74" s="91">
        <v>0</v>
      </c>
      <c r="AC74" s="22"/>
      <c r="AD74" s="23"/>
      <c r="AE74" s="2"/>
      <c r="AF74" s="21"/>
      <c r="AG74" s="21"/>
      <c r="AH74" s="21"/>
      <c r="AI74" s="119">
        <v>0</v>
      </c>
      <c r="AJ74" s="22"/>
      <c r="AK74" s="23"/>
      <c r="AL74" s="2"/>
      <c r="AM74" s="21"/>
      <c r="AN74" s="21"/>
      <c r="AO74" s="21"/>
      <c r="AP74" s="119">
        <v>0</v>
      </c>
      <c r="AQ74" s="22"/>
      <c r="AR74" s="23"/>
      <c r="AS74" s="2"/>
      <c r="AU74" s="13">
        <f t="shared" si="81"/>
        <v>0</v>
      </c>
    </row>
    <row r="75" spans="1:47" s="4" customFormat="1" hidden="1" x14ac:dyDescent="0.2">
      <c r="A75" s="14" t="s">
        <v>28</v>
      </c>
      <c r="B75" s="61">
        <f>Totals!B75</f>
        <v>0</v>
      </c>
      <c r="J75" s="2"/>
      <c r="K75" s="22"/>
      <c r="L75" s="22"/>
      <c r="M75" s="22"/>
      <c r="N75" s="91">
        <v>0</v>
      </c>
      <c r="O75" s="22"/>
      <c r="P75" s="23"/>
      <c r="Q75" s="2"/>
      <c r="R75" s="22"/>
      <c r="S75" s="22"/>
      <c r="T75" s="22"/>
      <c r="U75" s="91">
        <v>0</v>
      </c>
      <c r="V75" s="24"/>
      <c r="W75" s="23"/>
      <c r="X75" s="2"/>
      <c r="Y75" s="22"/>
      <c r="Z75" s="22"/>
      <c r="AA75" s="22"/>
      <c r="AB75" s="91">
        <v>0</v>
      </c>
      <c r="AC75" s="22"/>
      <c r="AD75" s="23"/>
      <c r="AE75" s="2"/>
      <c r="AF75" s="21"/>
      <c r="AG75" s="21"/>
      <c r="AH75" s="21"/>
      <c r="AI75" s="119">
        <v>0</v>
      </c>
      <c r="AJ75" s="22"/>
      <c r="AK75" s="23"/>
      <c r="AL75" s="2"/>
      <c r="AM75" s="21"/>
      <c r="AN75" s="21"/>
      <c r="AO75" s="21"/>
      <c r="AP75" s="119">
        <v>0</v>
      </c>
      <c r="AQ75" s="22"/>
      <c r="AR75" s="23"/>
      <c r="AS75" s="2"/>
      <c r="AU75" s="13">
        <f t="shared" si="81"/>
        <v>0</v>
      </c>
    </row>
    <row r="76" spans="1:47" s="4" customFormat="1" x14ac:dyDescent="0.2">
      <c r="A76" s="14" t="s">
        <v>38</v>
      </c>
      <c r="J76" s="2"/>
      <c r="K76" s="22"/>
      <c r="L76" s="22"/>
      <c r="M76" s="22"/>
      <c r="N76" s="91">
        <v>0</v>
      </c>
      <c r="O76" s="22"/>
      <c r="P76" s="23"/>
      <c r="Q76" s="2"/>
      <c r="R76" s="22"/>
      <c r="S76" s="22"/>
      <c r="T76" s="22"/>
      <c r="U76" s="91">
        <v>0</v>
      </c>
      <c r="V76" s="24"/>
      <c r="W76" s="23"/>
      <c r="X76" s="2"/>
      <c r="Y76" s="22"/>
      <c r="Z76" s="22"/>
      <c r="AA76" s="22"/>
      <c r="AB76" s="91">
        <v>0</v>
      </c>
      <c r="AC76" s="22"/>
      <c r="AD76" s="23"/>
      <c r="AE76" s="2"/>
      <c r="AF76" s="21"/>
      <c r="AG76" s="21"/>
      <c r="AH76" s="21"/>
      <c r="AI76" s="119">
        <v>0</v>
      </c>
      <c r="AJ76" s="22"/>
      <c r="AK76" s="23"/>
      <c r="AL76" s="2"/>
      <c r="AM76" s="21"/>
      <c r="AN76" s="21"/>
      <c r="AO76" s="21"/>
      <c r="AP76" s="119">
        <v>0</v>
      </c>
      <c r="AQ76" s="22"/>
      <c r="AR76" s="23"/>
      <c r="AS76" s="2"/>
      <c r="AU76" s="13">
        <f t="shared" si="81"/>
        <v>0</v>
      </c>
    </row>
    <row r="77" spans="1:47" s="4" customFormat="1" x14ac:dyDescent="0.2">
      <c r="A77" s="14" t="s">
        <v>39</v>
      </c>
      <c r="J77" s="2"/>
      <c r="K77" s="22"/>
      <c r="L77" s="22"/>
      <c r="M77" s="22"/>
      <c r="N77" s="91">
        <v>0</v>
      </c>
      <c r="O77" s="22"/>
      <c r="P77" s="23"/>
      <c r="Q77" s="2"/>
      <c r="R77" s="22"/>
      <c r="S77" s="22"/>
      <c r="T77" s="22"/>
      <c r="U77" s="91">
        <v>0</v>
      </c>
      <c r="V77" s="24"/>
      <c r="W77" s="23"/>
      <c r="X77" s="2"/>
      <c r="Y77" s="22"/>
      <c r="Z77" s="22"/>
      <c r="AA77" s="22"/>
      <c r="AB77" s="91">
        <v>0</v>
      </c>
      <c r="AC77" s="22"/>
      <c r="AD77" s="23"/>
      <c r="AE77" s="2"/>
      <c r="AF77" s="21"/>
      <c r="AG77" s="21"/>
      <c r="AH77" s="21"/>
      <c r="AI77" s="119">
        <v>0</v>
      </c>
      <c r="AJ77" s="22"/>
      <c r="AK77" s="23"/>
      <c r="AL77" s="2"/>
      <c r="AM77" s="21"/>
      <c r="AN77" s="21"/>
      <c r="AO77" s="21"/>
      <c r="AP77" s="119">
        <v>0</v>
      </c>
      <c r="AQ77" s="22"/>
      <c r="AR77" s="23"/>
      <c r="AS77" s="2"/>
      <c r="AU77" s="13">
        <f t="shared" si="81"/>
        <v>0</v>
      </c>
    </row>
    <row r="78" spans="1:47" s="4" customFormat="1" x14ac:dyDescent="0.2">
      <c r="A78" s="14" t="s">
        <v>40</v>
      </c>
      <c r="C78" s="59">
        <v>12000</v>
      </c>
      <c r="D78" s="4" t="s">
        <v>55</v>
      </c>
      <c r="J78" s="2"/>
      <c r="K78" s="22"/>
      <c r="L78" s="22"/>
      <c r="M78" s="22"/>
      <c r="N78" s="12">
        <f>$C78*(($C$25*E25/12)+($C$26*E26/12)+($C$27*E27/12)+($C$28*E28/12)+($C$29*E29/12)+($C$30*E30/12)+($C$31*E31/12)+($C$32*E32/12))</f>
        <v>0</v>
      </c>
      <c r="O78" s="22"/>
      <c r="P78" s="23"/>
      <c r="Q78" s="2"/>
      <c r="R78" s="22"/>
      <c r="S78" s="22"/>
      <c r="T78" s="22"/>
      <c r="U78" s="12">
        <f>$C78*(($C$25*F25/12)+($C$26*F26/12)+($C$27*F27/12)+($C$28*F28/12)+($C$29*F29/12)+($C$30*F30/12)+($C$31*F31/12)+($C$32*F32/12))</f>
        <v>0</v>
      </c>
      <c r="V78" s="24"/>
      <c r="W78" s="23"/>
      <c r="X78" s="2"/>
      <c r="Y78" s="22"/>
      <c r="Z78" s="22"/>
      <c r="AA78" s="22"/>
      <c r="AB78" s="12">
        <f>$C78*(($C$25*G25/12)+($C$26*G26/12)+($C$27*G27/12)+($C$28*G28/12)+($C$29*G29/12)+($C$30*G30/12)+($C$31*G31/12)+($C$32*G32/12))</f>
        <v>0</v>
      </c>
      <c r="AC78" s="22"/>
      <c r="AD78" s="23"/>
      <c r="AE78" s="2"/>
      <c r="AF78" s="21"/>
      <c r="AG78" s="21"/>
      <c r="AH78" s="21"/>
      <c r="AI78" s="12">
        <f>$C78*(($C$25*H25/12)+($C$26*H26/12)+($C$27*H27/12)+($C$28*H28/12)+($C$29*H29/12)+($C$30*H30/12)+($C$31*H31/12)+($C$32*H32/12))</f>
        <v>0</v>
      </c>
      <c r="AJ78" s="22"/>
      <c r="AK78" s="23"/>
      <c r="AL78" s="2"/>
      <c r="AM78" s="21"/>
      <c r="AN78" s="21"/>
      <c r="AO78" s="21"/>
      <c r="AP78" s="12">
        <f>$C78*(($C$25*I25/12)+($C$26*I26/12)+($C$27*I27/12)+($C$28*I28/12)+($C$29*I29/12)+($C$30*I30/12)+($C$31*I31/12)+($C$32*I32/12))</f>
        <v>0</v>
      </c>
      <c r="AQ78" s="22"/>
      <c r="AR78" s="23"/>
      <c r="AS78" s="2"/>
      <c r="AU78" s="13">
        <f t="shared" si="81"/>
        <v>0</v>
      </c>
    </row>
    <row r="79" spans="1:47" s="4" customFormat="1" x14ac:dyDescent="0.2">
      <c r="A79" s="14" t="s">
        <v>41</v>
      </c>
      <c r="C79" s="26"/>
      <c r="J79" s="2"/>
      <c r="K79" s="22"/>
      <c r="L79" s="22"/>
      <c r="M79" s="22"/>
      <c r="N79" s="91">
        <v>0</v>
      </c>
      <c r="O79" s="22"/>
      <c r="P79" s="23"/>
      <c r="Q79" s="2"/>
      <c r="R79" s="22"/>
      <c r="S79" s="22"/>
      <c r="T79" s="22"/>
      <c r="U79" s="91">
        <v>0</v>
      </c>
      <c r="V79" s="24"/>
      <c r="W79" s="23"/>
      <c r="X79" s="2"/>
      <c r="Y79" s="22"/>
      <c r="Z79" s="22"/>
      <c r="AA79" s="22"/>
      <c r="AB79" s="91">
        <v>0</v>
      </c>
      <c r="AC79" s="22"/>
      <c r="AD79" s="23"/>
      <c r="AE79" s="2"/>
      <c r="AF79" s="21"/>
      <c r="AG79" s="21"/>
      <c r="AH79" s="21"/>
      <c r="AI79" s="119">
        <v>0</v>
      </c>
      <c r="AJ79" s="22"/>
      <c r="AK79" s="23"/>
      <c r="AL79" s="2"/>
      <c r="AM79" s="21"/>
      <c r="AN79" s="21"/>
      <c r="AO79" s="21"/>
      <c r="AP79" s="119">
        <v>0</v>
      </c>
      <c r="AQ79" s="22"/>
      <c r="AR79" s="23"/>
      <c r="AS79" s="2"/>
      <c r="AU79" s="13">
        <f t="shared" si="81"/>
        <v>0</v>
      </c>
    </row>
    <row r="80" spans="1:47" s="4" customFormat="1" x14ac:dyDescent="0.2">
      <c r="A80" s="14" t="s">
        <v>42</v>
      </c>
      <c r="C80" s="26"/>
      <c r="J80" s="2"/>
      <c r="K80" s="22"/>
      <c r="L80" s="22"/>
      <c r="M80" s="22"/>
      <c r="N80" s="91">
        <v>0</v>
      </c>
      <c r="O80" s="22"/>
      <c r="P80" s="23"/>
      <c r="Q80" s="2"/>
      <c r="R80" s="22"/>
      <c r="S80" s="22"/>
      <c r="T80" s="22"/>
      <c r="U80" s="91">
        <v>0</v>
      </c>
      <c r="V80" s="24"/>
      <c r="W80" s="23"/>
      <c r="X80" s="2"/>
      <c r="Y80" s="22"/>
      <c r="Z80" s="22"/>
      <c r="AA80" s="22"/>
      <c r="AB80" s="91">
        <v>0</v>
      </c>
      <c r="AC80" s="22"/>
      <c r="AD80" s="23"/>
      <c r="AE80" s="2"/>
      <c r="AF80" s="21"/>
      <c r="AG80" s="21"/>
      <c r="AH80" s="21"/>
      <c r="AI80" s="119">
        <v>0</v>
      </c>
      <c r="AJ80" s="22"/>
      <c r="AK80" s="23"/>
      <c r="AL80" s="2"/>
      <c r="AM80" s="21"/>
      <c r="AN80" s="21"/>
      <c r="AO80" s="21"/>
      <c r="AP80" s="119">
        <v>0</v>
      </c>
      <c r="AQ80" s="22"/>
      <c r="AR80" s="23"/>
      <c r="AS80" s="2"/>
      <c r="AU80" s="13">
        <f t="shared" si="81"/>
        <v>0</v>
      </c>
    </row>
    <row r="81" spans="1:55" s="4" customFormat="1" x14ac:dyDescent="0.2">
      <c r="D81" s="80" t="s">
        <v>73</v>
      </c>
      <c r="J81" s="2"/>
      <c r="K81" s="18"/>
      <c r="L81" s="18"/>
      <c r="M81" s="18"/>
      <c r="N81" s="15">
        <f>SUM(N67:N80)</f>
        <v>0</v>
      </c>
      <c r="O81" s="18"/>
      <c r="P81" s="19"/>
      <c r="Q81" s="2"/>
      <c r="R81" s="18"/>
      <c r="S81" s="18"/>
      <c r="T81" s="18"/>
      <c r="U81" s="15">
        <f>SUM(U67:U80)</f>
        <v>0</v>
      </c>
      <c r="V81" s="20"/>
      <c r="W81" s="19"/>
      <c r="X81" s="2"/>
      <c r="Y81" s="18"/>
      <c r="Z81" s="18"/>
      <c r="AA81" s="18"/>
      <c r="AB81" s="15">
        <f>SUM(AB67:AB80)</f>
        <v>0</v>
      </c>
      <c r="AC81" s="18"/>
      <c r="AD81" s="19"/>
      <c r="AE81" s="2"/>
      <c r="AF81" s="21"/>
      <c r="AG81" s="21"/>
      <c r="AH81" s="21"/>
      <c r="AI81" s="15">
        <f>SUM(AI67:AI80)</f>
        <v>0</v>
      </c>
      <c r="AJ81" s="18"/>
      <c r="AK81" s="19"/>
      <c r="AL81" s="2"/>
      <c r="AM81" s="21"/>
      <c r="AN81" s="21"/>
      <c r="AO81" s="21"/>
      <c r="AP81" s="15">
        <f>SUM(AP67:AP80)</f>
        <v>0</v>
      </c>
      <c r="AQ81" s="18"/>
      <c r="AR81" s="19"/>
      <c r="AS81" s="2"/>
      <c r="AU81" s="15">
        <f>SUM(AU67:AU80)</f>
        <v>0</v>
      </c>
      <c r="BC81" s="66"/>
    </row>
    <row r="82" spans="1:55" s="4" customFormat="1" x14ac:dyDescent="0.2">
      <c r="J82" s="2"/>
      <c r="K82" s="18"/>
      <c r="L82" s="18"/>
      <c r="M82" s="18"/>
      <c r="N82" s="10"/>
      <c r="O82" s="18"/>
      <c r="P82" s="19"/>
      <c r="Q82" s="2"/>
      <c r="R82" s="18"/>
      <c r="S82" s="18"/>
      <c r="T82" s="18"/>
      <c r="U82" s="10"/>
      <c r="V82" s="20"/>
      <c r="W82" s="19"/>
      <c r="X82" s="2"/>
      <c r="Y82" s="18"/>
      <c r="Z82" s="18"/>
      <c r="AA82" s="18"/>
      <c r="AB82" s="10"/>
      <c r="AC82" s="18"/>
      <c r="AD82" s="19"/>
      <c r="AE82" s="2"/>
      <c r="AF82" s="21"/>
      <c r="AG82" s="21"/>
      <c r="AH82" s="21"/>
      <c r="AI82" s="10"/>
      <c r="AJ82" s="18"/>
      <c r="AK82" s="19"/>
      <c r="AL82" s="2"/>
      <c r="AM82" s="21"/>
      <c r="AN82" s="21"/>
      <c r="AO82" s="21"/>
      <c r="AP82" s="10"/>
      <c r="AQ82" s="18"/>
      <c r="AR82" s="19"/>
      <c r="AS82" s="2"/>
      <c r="AU82" s="13"/>
    </row>
    <row r="83" spans="1:55" s="4" customFormat="1" x14ac:dyDescent="0.2">
      <c r="A83" s="1" t="s">
        <v>29</v>
      </c>
      <c r="J83" s="2"/>
      <c r="K83" s="18"/>
      <c r="L83" s="18"/>
      <c r="M83" s="18"/>
      <c r="N83" s="15">
        <f>N44+N52+N57+N81+N64</f>
        <v>0</v>
      </c>
      <c r="O83" s="18"/>
      <c r="P83" s="19"/>
      <c r="Q83" s="2"/>
      <c r="R83" s="18"/>
      <c r="S83" s="18"/>
      <c r="T83" s="18"/>
      <c r="U83" s="15">
        <f>U44+U52+U57+U81+U64</f>
        <v>0</v>
      </c>
      <c r="V83" s="20"/>
      <c r="W83" s="19"/>
      <c r="X83" s="2"/>
      <c r="Y83" s="18"/>
      <c r="Z83" s="18"/>
      <c r="AA83" s="18"/>
      <c r="AB83" s="15">
        <f>AB44+AB52+AB57+AB81+AB64</f>
        <v>0</v>
      </c>
      <c r="AC83" s="18"/>
      <c r="AD83" s="19"/>
      <c r="AE83" s="2"/>
      <c r="AF83" s="21"/>
      <c r="AG83" s="21"/>
      <c r="AH83" s="21"/>
      <c r="AI83" s="15">
        <f>AI44+AI52+AI57+AI81+AI64</f>
        <v>0</v>
      </c>
      <c r="AJ83" s="18"/>
      <c r="AK83" s="19"/>
      <c r="AL83" s="2"/>
      <c r="AM83" s="21"/>
      <c r="AN83" s="21"/>
      <c r="AO83" s="21"/>
      <c r="AP83" s="15">
        <f>AP44+AP52+AP57+AP81+AP64</f>
        <v>0</v>
      </c>
      <c r="AQ83" s="18"/>
      <c r="AR83" s="19"/>
      <c r="AS83" s="2"/>
      <c r="AU83" s="13">
        <f>AU44+AU52+AU57+AU81+AU64</f>
        <v>0</v>
      </c>
      <c r="AV83" s="10"/>
      <c r="AW83" s="10"/>
      <c r="AX83" s="10"/>
      <c r="AY83" s="10"/>
      <c r="AZ83" s="10"/>
      <c r="BA83" s="73"/>
    </row>
    <row r="84" spans="1:55" s="4" customFormat="1" x14ac:dyDescent="0.2">
      <c r="J84" s="2"/>
      <c r="K84" s="18"/>
      <c r="L84" s="18"/>
      <c r="M84" s="18"/>
      <c r="N84" s="10"/>
      <c r="O84" s="18"/>
      <c r="P84" s="19"/>
      <c r="Q84" s="2"/>
      <c r="R84" s="18"/>
      <c r="S84" s="18"/>
      <c r="T84" s="18"/>
      <c r="U84" s="10"/>
      <c r="V84" s="20"/>
      <c r="W84" s="19"/>
      <c r="X84" s="2"/>
      <c r="Y84" s="18"/>
      <c r="Z84" s="18"/>
      <c r="AA84" s="18"/>
      <c r="AB84" s="10"/>
      <c r="AC84" s="18"/>
      <c r="AD84" s="19"/>
      <c r="AE84" s="2"/>
      <c r="AF84" s="21"/>
      <c r="AG84" s="21"/>
      <c r="AH84" s="21"/>
      <c r="AI84" s="10"/>
      <c r="AJ84" s="18"/>
      <c r="AK84" s="19"/>
      <c r="AL84" s="2"/>
      <c r="AM84" s="21"/>
      <c r="AN84" s="21"/>
      <c r="AO84" s="21"/>
      <c r="AP84" s="10"/>
      <c r="AQ84" s="18"/>
      <c r="AR84" s="19"/>
      <c r="AS84" s="2"/>
      <c r="AU84" s="13"/>
      <c r="AV84" s="10"/>
      <c r="AW84" s="10"/>
      <c r="AX84" s="10"/>
      <c r="AY84" s="10"/>
      <c r="AZ84" s="10"/>
    </row>
    <row r="85" spans="1:55" s="4" customFormat="1" x14ac:dyDescent="0.2">
      <c r="A85" s="76" t="s">
        <v>78</v>
      </c>
      <c r="J85" s="2"/>
      <c r="K85" s="18"/>
      <c r="L85" s="18"/>
      <c r="M85" s="18"/>
      <c r="N85" s="10">
        <f>N83-N52-N71-N72-N73-N74-N75-N78+N91</f>
        <v>0</v>
      </c>
      <c r="O85" s="18"/>
      <c r="P85" s="19"/>
      <c r="Q85" s="2"/>
      <c r="R85" s="18"/>
      <c r="S85" s="18"/>
      <c r="T85" s="18"/>
      <c r="U85" s="10">
        <f>U83-U52-U71-U72-U73-U74-U75-U78+U91</f>
        <v>0</v>
      </c>
      <c r="V85" s="20"/>
      <c r="W85" s="19"/>
      <c r="X85" s="2"/>
      <c r="Y85" s="18"/>
      <c r="Z85" s="18"/>
      <c r="AA85" s="18"/>
      <c r="AB85" s="10">
        <f>AB83-AB52-AB71-AB72-AB73-AB74-AB75-AB78+AB91</f>
        <v>0</v>
      </c>
      <c r="AC85" s="18"/>
      <c r="AD85" s="19"/>
      <c r="AE85" s="2"/>
      <c r="AF85" s="21"/>
      <c r="AG85" s="21"/>
      <c r="AH85" s="21"/>
      <c r="AI85" s="10">
        <f>AI83-AI52-AI71-AI72-AI73-AI74-AI75-AI78+AI91</f>
        <v>0</v>
      </c>
      <c r="AJ85" s="18"/>
      <c r="AK85" s="19"/>
      <c r="AL85" s="2"/>
      <c r="AM85" s="21"/>
      <c r="AN85" s="21"/>
      <c r="AO85" s="21"/>
      <c r="AP85" s="10">
        <f>AP83-AP52-AP71-AP72-AP73-AP74-AP75-AP78+AP91</f>
        <v>0</v>
      </c>
      <c r="AQ85" s="18"/>
      <c r="AR85" s="19"/>
      <c r="AS85" s="2"/>
      <c r="AU85" s="13">
        <f>SUM(N85,U85,AB85,AI85,AP85)</f>
        <v>0</v>
      </c>
      <c r="AV85" s="74"/>
      <c r="AW85" s="74"/>
    </row>
    <row r="86" spans="1:55" s="4" customFormat="1" x14ac:dyDescent="0.2">
      <c r="A86" s="1" t="s">
        <v>30</v>
      </c>
      <c r="J86" s="2"/>
      <c r="K86" s="18"/>
      <c r="L86" s="18"/>
      <c r="M86" s="18"/>
      <c r="N86" s="10">
        <f>ROUND(Totals!$C$86*N85,0)</f>
        <v>0</v>
      </c>
      <c r="O86" s="18"/>
      <c r="P86" s="19"/>
      <c r="Q86" s="2"/>
      <c r="R86" s="18"/>
      <c r="S86" s="18"/>
      <c r="T86" s="18"/>
      <c r="U86" s="10">
        <f>ROUND(Totals!$C$86*U85,0)</f>
        <v>0</v>
      </c>
      <c r="V86" s="20"/>
      <c r="W86" s="19"/>
      <c r="X86" s="2"/>
      <c r="Y86" s="18"/>
      <c r="Z86" s="18"/>
      <c r="AA86" s="18"/>
      <c r="AB86" s="10">
        <f>ROUND(Totals!$C$86*AB85,0)</f>
        <v>0</v>
      </c>
      <c r="AC86" s="18"/>
      <c r="AD86" s="19"/>
      <c r="AE86" s="2"/>
      <c r="AF86" s="21"/>
      <c r="AG86" s="21"/>
      <c r="AH86" s="21"/>
      <c r="AI86" s="10">
        <f>ROUND(Totals!$C$86*AI85,0)</f>
        <v>0</v>
      </c>
      <c r="AJ86" s="18"/>
      <c r="AK86" s="19"/>
      <c r="AL86" s="2"/>
      <c r="AM86" s="21"/>
      <c r="AN86" s="21"/>
      <c r="AO86" s="21"/>
      <c r="AP86" s="10">
        <f>ROUND(Totals!$C$86*AP85,0)</f>
        <v>0</v>
      </c>
      <c r="AQ86" s="18"/>
      <c r="AR86" s="19"/>
      <c r="AS86" s="2"/>
      <c r="AU86" s="13">
        <f>SUM(N86,U86,AB86,AI86,AP86)</f>
        <v>0</v>
      </c>
      <c r="AV86" s="10"/>
      <c r="AW86" s="10"/>
      <c r="AX86" s="10"/>
      <c r="AY86" s="10"/>
      <c r="AZ86" s="10"/>
      <c r="BA86" s="73"/>
    </row>
    <row r="87" spans="1:55" s="4" customFormat="1" x14ac:dyDescent="0.2">
      <c r="A87" s="27"/>
      <c r="B87" s="4" t="s">
        <v>45</v>
      </c>
      <c r="J87" s="2"/>
      <c r="K87" s="18"/>
      <c r="L87" s="18"/>
      <c r="M87" s="18"/>
      <c r="N87" s="10"/>
      <c r="O87" s="18"/>
      <c r="P87" s="19"/>
      <c r="Q87" s="2"/>
      <c r="R87" s="18"/>
      <c r="S87" s="18"/>
      <c r="T87" s="18"/>
      <c r="U87" s="10"/>
      <c r="V87" s="20"/>
      <c r="W87" s="19"/>
      <c r="X87" s="2"/>
      <c r="Y87" s="18"/>
      <c r="Z87" s="18"/>
      <c r="AA87" s="18"/>
      <c r="AB87" s="10"/>
      <c r="AC87" s="18"/>
      <c r="AD87" s="19"/>
      <c r="AE87" s="2"/>
      <c r="AF87" s="21"/>
      <c r="AG87" s="21"/>
      <c r="AH87" s="21"/>
      <c r="AI87" s="10"/>
      <c r="AJ87" s="18"/>
      <c r="AK87" s="19"/>
      <c r="AL87" s="2"/>
      <c r="AM87" s="21"/>
      <c r="AN87" s="21"/>
      <c r="AO87" s="21"/>
      <c r="AP87" s="10"/>
      <c r="AQ87" s="18"/>
      <c r="AR87" s="19"/>
      <c r="AS87" s="2"/>
      <c r="AU87" s="13"/>
      <c r="AV87" s="10"/>
      <c r="AW87" s="10"/>
      <c r="AX87" s="10"/>
      <c r="AY87" s="10"/>
      <c r="AZ87" s="10"/>
    </row>
    <row r="88" spans="1:55" s="4" customFormat="1" ht="13.5" thickBot="1" x14ac:dyDescent="0.25">
      <c r="A88" s="1" t="s">
        <v>31</v>
      </c>
      <c r="J88" s="2"/>
      <c r="K88" s="18"/>
      <c r="L88" s="18"/>
      <c r="M88" s="18"/>
      <c r="N88" s="28">
        <f>N83+N86</f>
        <v>0</v>
      </c>
      <c r="O88" s="18"/>
      <c r="P88" s="19"/>
      <c r="Q88" s="2"/>
      <c r="R88" s="18"/>
      <c r="S88" s="18"/>
      <c r="T88" s="18"/>
      <c r="U88" s="28">
        <f>U83+U86</f>
        <v>0</v>
      </c>
      <c r="V88" s="20"/>
      <c r="W88" s="19"/>
      <c r="X88" s="2"/>
      <c r="Y88" s="18"/>
      <c r="Z88" s="18"/>
      <c r="AA88" s="18"/>
      <c r="AB88" s="28">
        <f>AB83+AB86</f>
        <v>0</v>
      </c>
      <c r="AC88" s="18"/>
      <c r="AD88" s="19"/>
      <c r="AE88" s="2"/>
      <c r="AF88" s="21"/>
      <c r="AG88" s="21"/>
      <c r="AH88" s="21"/>
      <c r="AI88" s="28">
        <f>AI83+AI86</f>
        <v>0</v>
      </c>
      <c r="AJ88" s="18"/>
      <c r="AK88" s="19"/>
      <c r="AL88" s="2"/>
      <c r="AM88" s="21"/>
      <c r="AN88" s="21"/>
      <c r="AO88" s="21"/>
      <c r="AP88" s="28">
        <f>AP83+AP86</f>
        <v>0</v>
      </c>
      <c r="AQ88" s="18"/>
      <c r="AR88" s="19"/>
      <c r="AS88" s="2"/>
      <c r="AU88" s="60">
        <f t="shared" ref="AU88" si="83">AU83+AU86</f>
        <v>0</v>
      </c>
      <c r="AV88" s="10"/>
      <c r="AW88" s="10"/>
      <c r="AX88" s="10"/>
      <c r="AY88" s="10"/>
      <c r="AZ88" s="10"/>
      <c r="BA88" s="73"/>
      <c r="BB88" s="3"/>
      <c r="BC88" s="73"/>
    </row>
    <row r="89" spans="1:55" s="4" customFormat="1" ht="13.5" thickTop="1" x14ac:dyDescent="0.2">
      <c r="J89" s="2"/>
      <c r="K89" s="18"/>
      <c r="L89" s="18"/>
      <c r="M89" s="18"/>
      <c r="N89" s="10"/>
      <c r="O89" s="18"/>
      <c r="P89" s="19"/>
      <c r="Q89" s="2"/>
      <c r="R89" s="18"/>
      <c r="S89" s="18"/>
      <c r="T89" s="18"/>
      <c r="U89" s="10"/>
      <c r="V89" s="20"/>
      <c r="W89" s="19"/>
      <c r="X89" s="2"/>
      <c r="Y89" s="18"/>
      <c r="Z89" s="18"/>
      <c r="AA89" s="18"/>
      <c r="AB89" s="10"/>
      <c r="AC89" s="18"/>
      <c r="AD89" s="19"/>
      <c r="AE89" s="2"/>
      <c r="AF89" s="21"/>
      <c r="AG89" s="21"/>
      <c r="AH89" s="21"/>
      <c r="AI89" s="10"/>
      <c r="AJ89" s="18"/>
      <c r="AK89" s="19"/>
      <c r="AL89" s="2"/>
      <c r="AM89" s="21"/>
      <c r="AN89" s="21"/>
      <c r="AO89" s="21"/>
      <c r="AP89" s="10"/>
      <c r="AQ89" s="18"/>
      <c r="AR89" s="19"/>
      <c r="AS89" s="2"/>
      <c r="AU89" s="13"/>
    </row>
    <row r="90" spans="1:55" s="4" customFormat="1" x14ac:dyDescent="0.2">
      <c r="J90" s="2"/>
      <c r="K90" s="18"/>
      <c r="L90" s="18"/>
      <c r="M90" s="18"/>
      <c r="N90" s="10"/>
      <c r="O90" s="18"/>
      <c r="P90" s="19"/>
      <c r="Q90" s="2"/>
      <c r="R90" s="18"/>
      <c r="S90" s="18"/>
      <c r="T90" s="18"/>
      <c r="U90" s="10"/>
      <c r="V90" s="20"/>
      <c r="W90" s="19"/>
      <c r="X90" s="2"/>
      <c r="Y90" s="18"/>
      <c r="Z90" s="18"/>
      <c r="AA90" s="18"/>
      <c r="AB90" s="10"/>
      <c r="AC90" s="18"/>
      <c r="AD90" s="19"/>
      <c r="AE90" s="2"/>
      <c r="AF90" s="21"/>
      <c r="AG90" s="21"/>
      <c r="AH90" s="21"/>
      <c r="AI90" s="10"/>
      <c r="AJ90" s="18"/>
      <c r="AK90" s="19"/>
      <c r="AL90" s="2"/>
      <c r="AM90" s="21"/>
      <c r="AN90" s="21"/>
      <c r="AO90" s="21"/>
      <c r="AP90" s="10"/>
      <c r="AQ90" s="18"/>
      <c r="AR90" s="19"/>
      <c r="AS90" s="2"/>
      <c r="AU90" s="13"/>
    </row>
    <row r="91" spans="1:55" s="4" customFormat="1" x14ac:dyDescent="0.2">
      <c r="A91" s="82"/>
      <c r="J91" s="2"/>
      <c r="K91" s="18"/>
      <c r="L91" s="18"/>
      <c r="M91" s="18"/>
      <c r="N91" s="10"/>
      <c r="O91" s="18"/>
      <c r="P91" s="19"/>
      <c r="Q91" s="2"/>
      <c r="R91" s="18"/>
      <c r="S91" s="18"/>
      <c r="T91" s="18"/>
      <c r="U91" s="10"/>
      <c r="V91" s="20"/>
      <c r="W91" s="19"/>
      <c r="X91" s="2"/>
      <c r="Y91" s="18"/>
      <c r="Z91" s="18"/>
      <c r="AA91" s="18"/>
      <c r="AB91" s="84"/>
      <c r="AC91" s="18"/>
      <c r="AD91" s="19"/>
      <c r="AE91" s="2"/>
      <c r="AF91" s="21"/>
      <c r="AG91" s="21"/>
      <c r="AH91" s="21"/>
      <c r="AI91" s="84"/>
      <c r="AJ91" s="18"/>
      <c r="AK91" s="19"/>
      <c r="AL91" s="2"/>
      <c r="AM91" s="21"/>
      <c r="AN91" s="21"/>
      <c r="AO91" s="21"/>
      <c r="AP91" s="84"/>
      <c r="AQ91" s="18"/>
      <c r="AR91" s="19"/>
      <c r="AS91" s="2"/>
      <c r="AU91" s="13"/>
      <c r="AV91" s="73"/>
    </row>
    <row r="92" spans="1:55" s="4" customFormat="1" x14ac:dyDescent="0.2">
      <c r="I92" s="17"/>
      <c r="J92" s="17"/>
      <c r="K92" s="17"/>
      <c r="L92" s="17"/>
      <c r="M92" s="17"/>
      <c r="P92" s="5"/>
      <c r="R92" s="10"/>
      <c r="S92" s="10"/>
      <c r="T92" s="10"/>
      <c r="W92" s="5"/>
      <c r="AD92" s="5"/>
      <c r="AK92" s="5"/>
      <c r="AR92" s="5"/>
      <c r="AU92" s="5"/>
    </row>
    <row r="93" spans="1:55" s="4" customFormat="1" x14ac:dyDescent="0.2">
      <c r="I93" s="17"/>
      <c r="J93" s="17"/>
      <c r="K93" s="17"/>
      <c r="L93" s="17"/>
      <c r="M93" s="17"/>
      <c r="N93" s="3"/>
      <c r="P93" s="5"/>
      <c r="R93" s="10"/>
      <c r="S93" s="10"/>
      <c r="T93" s="10"/>
      <c r="U93" s="3"/>
      <c r="W93" s="5"/>
      <c r="AB93" s="3"/>
      <c r="AD93" s="5"/>
      <c r="AI93" s="3"/>
      <c r="AK93" s="5"/>
      <c r="AR93" s="5"/>
      <c r="AU93" s="3"/>
    </row>
    <row r="94" spans="1:55" s="4" customFormat="1" x14ac:dyDescent="0.2">
      <c r="K94" s="17"/>
      <c r="L94" s="17"/>
      <c r="M94" s="17"/>
      <c r="R94" s="10"/>
      <c r="S94" s="10"/>
      <c r="T94" s="10"/>
    </row>
    <row r="95" spans="1:55" s="4" customFormat="1" x14ac:dyDescent="0.2">
      <c r="K95" s="17"/>
      <c r="L95" s="17"/>
      <c r="M95" s="17"/>
      <c r="R95" s="10"/>
      <c r="S95" s="10"/>
      <c r="T95" s="10"/>
    </row>
    <row r="96" spans="1:55" s="4" customFormat="1" ht="15" x14ac:dyDescent="0.2">
      <c r="B96" s="57"/>
      <c r="K96" s="10"/>
      <c r="L96" s="10"/>
      <c r="M96" s="10"/>
      <c r="O96" s="57"/>
      <c r="P96" s="57"/>
      <c r="Q96" s="57"/>
      <c r="U96" s="57"/>
      <c r="V96" s="58"/>
      <c r="W96" s="58"/>
      <c r="Y96" s="58"/>
      <c r="Z96" s="58"/>
      <c r="AA96" s="58"/>
      <c r="AB96" s="57"/>
      <c r="AC96" s="58"/>
      <c r="AE96" s="58"/>
      <c r="AF96" s="58"/>
      <c r="AG96" s="58"/>
      <c r="AH96" s="58"/>
      <c r="AI96" s="57"/>
      <c r="AP96" s="57"/>
    </row>
    <row r="97" spans="2:42" s="4" customFormat="1" ht="15" x14ac:dyDescent="0.2">
      <c r="K97" s="10"/>
      <c r="L97" s="10"/>
      <c r="M97" s="10"/>
      <c r="N97" s="31"/>
      <c r="R97" s="10"/>
      <c r="S97" s="10"/>
      <c r="T97" s="10"/>
      <c r="U97" s="29"/>
      <c r="AB97" s="32"/>
      <c r="AI97" s="29"/>
      <c r="AP97" s="29"/>
    </row>
    <row r="98" spans="2:42" s="4" customFormat="1" ht="15" x14ac:dyDescent="0.2">
      <c r="B98" s="30"/>
      <c r="K98" s="10"/>
      <c r="L98" s="10"/>
      <c r="M98" s="10"/>
      <c r="R98" s="10"/>
      <c r="S98" s="10"/>
      <c r="T98" s="10"/>
    </row>
    <row r="99" spans="2:42" s="4" customFormat="1" x14ac:dyDescent="0.2">
      <c r="K99" s="10"/>
      <c r="L99" s="10"/>
      <c r="M99" s="10"/>
      <c r="R99" s="10"/>
      <c r="S99" s="10"/>
      <c r="T99" s="10"/>
    </row>
    <row r="100" spans="2:42" s="4" customFormat="1" x14ac:dyDescent="0.2">
      <c r="K100" s="10"/>
      <c r="L100" s="10"/>
      <c r="M100" s="10"/>
      <c r="R100" s="10"/>
      <c r="S100" s="10"/>
      <c r="T100" s="10"/>
    </row>
    <row r="101" spans="2:42" s="4" customFormat="1" x14ac:dyDescent="0.2">
      <c r="K101" s="10"/>
      <c r="L101" s="10"/>
      <c r="M101" s="10"/>
      <c r="R101" s="10"/>
      <c r="S101" s="10"/>
      <c r="T101" s="10"/>
    </row>
    <row r="102" spans="2:42" s="4" customFormat="1" x14ac:dyDescent="0.2">
      <c r="K102" s="10"/>
      <c r="L102" s="10"/>
      <c r="M102" s="10"/>
      <c r="R102" s="10"/>
      <c r="S102" s="10"/>
      <c r="T102" s="10"/>
    </row>
    <row r="103" spans="2:42" s="4" customFormat="1" x14ac:dyDescent="0.2">
      <c r="B103" s="14"/>
      <c r="C103" s="14"/>
      <c r="D103" s="14"/>
      <c r="K103" s="10"/>
      <c r="L103" s="10"/>
      <c r="M103" s="10"/>
      <c r="R103" s="10"/>
      <c r="S103" s="10"/>
      <c r="T103" s="10"/>
    </row>
    <row r="104" spans="2:42" s="4" customFormat="1" x14ac:dyDescent="0.2">
      <c r="K104" s="10"/>
      <c r="L104" s="10"/>
      <c r="M104" s="10"/>
      <c r="R104" s="10"/>
      <c r="S104" s="10"/>
      <c r="T104" s="10"/>
    </row>
  </sheetData>
  <mergeCells count="17">
    <mergeCell ref="AF2:AK2"/>
    <mergeCell ref="D55:I55"/>
    <mergeCell ref="D56:I56"/>
    <mergeCell ref="D67:I67"/>
    <mergeCell ref="E14:I14"/>
    <mergeCell ref="AM2:AR2"/>
    <mergeCell ref="C4:D4"/>
    <mergeCell ref="E4:I4"/>
    <mergeCell ref="N4:P4"/>
    <mergeCell ref="U4:W4"/>
    <mergeCell ref="AB4:AD4"/>
    <mergeCell ref="AI4:AK4"/>
    <mergeCell ref="AP4:AR4"/>
    <mergeCell ref="E2:I2"/>
    <mergeCell ref="K2:P2"/>
    <mergeCell ref="R2:W2"/>
    <mergeCell ref="Y2:A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E21E6-34D6-4E3E-823E-EBFD0A093D09}">
  <dimension ref="A1:BC104"/>
  <sheetViews>
    <sheetView topLeftCell="A21" workbookViewId="0">
      <selection activeCell="A68" sqref="A68"/>
    </sheetView>
  </sheetViews>
  <sheetFormatPr defaultRowHeight="12.75" x14ac:dyDescent="0.2"/>
  <cols>
    <col min="1" max="1" width="21.28515625" style="4" customWidth="1"/>
    <col min="2" max="2" width="26.42578125" style="4" customWidth="1"/>
    <col min="3" max="3" width="17.85546875" style="4" customWidth="1"/>
    <col min="4" max="4" width="16.5703125" style="4" customWidth="1"/>
    <col min="5" max="9" width="5.28515625" style="4" customWidth="1"/>
    <col min="10" max="10" width="2" style="4" customWidth="1"/>
    <col min="11" max="13" width="12.28515625" style="10" hidden="1" customWidth="1"/>
    <col min="14" max="14" width="12" style="4" customWidth="1"/>
    <col min="15" max="16" width="10.28515625" style="4" customWidth="1"/>
    <col min="17" max="17" width="2" style="4" customWidth="1"/>
    <col min="18" max="20" width="12.28515625" style="10" hidden="1" customWidth="1"/>
    <col min="21" max="21" width="12.28515625" style="4" customWidth="1"/>
    <col min="22" max="23" width="10.7109375" style="4" customWidth="1"/>
    <col min="24" max="24" width="2" style="4" customWidth="1"/>
    <col min="25" max="27" width="11.7109375" style="4" hidden="1" customWidth="1"/>
    <col min="28" max="28" width="12.28515625" style="4" customWidth="1"/>
    <col min="29" max="30" width="10.7109375" style="4" customWidth="1"/>
    <col min="31" max="31" width="2" style="4" customWidth="1"/>
    <col min="32" max="34" width="13" style="4" hidden="1" customWidth="1"/>
    <col min="35" max="35" width="13.5703125" style="4" customWidth="1"/>
    <col min="36" max="37" width="10.7109375" style="4" customWidth="1"/>
    <col min="38" max="38" width="2" style="4" customWidth="1"/>
    <col min="39" max="41" width="11.7109375" style="4" hidden="1" customWidth="1"/>
    <col min="42" max="44" width="10.7109375" style="4" customWidth="1"/>
    <col min="45" max="45" width="2" style="4" customWidth="1"/>
    <col min="46" max="47" width="13.28515625" style="4" customWidth="1"/>
    <col min="48" max="48" width="12.28515625" style="4" customWidth="1"/>
    <col min="49" max="49" width="11.28515625" customWidth="1"/>
    <col min="50" max="50" width="11.140625" customWidth="1"/>
    <col min="51" max="51" width="11.7109375" customWidth="1"/>
    <col min="52" max="52" width="10.28515625" bestFit="1" customWidth="1"/>
    <col min="53" max="53" width="11.85546875" bestFit="1" customWidth="1"/>
    <col min="54" max="54" width="14.42578125" customWidth="1"/>
    <col min="55" max="55" width="15.28515625" customWidth="1"/>
  </cols>
  <sheetData>
    <row r="1" spans="1:49" s="4" customFormat="1" x14ac:dyDescent="0.2">
      <c r="A1" s="138" t="s">
        <v>139</v>
      </c>
      <c r="B1" s="1"/>
      <c r="C1" s="1"/>
      <c r="D1" s="1"/>
      <c r="J1" s="2"/>
      <c r="K1" s="59">
        <v>152775</v>
      </c>
      <c r="L1" s="35"/>
      <c r="M1" s="35"/>
      <c r="N1" s="1"/>
      <c r="O1" s="1"/>
      <c r="P1" s="1"/>
      <c r="Q1" s="2"/>
      <c r="R1" s="35"/>
      <c r="S1" s="35"/>
      <c r="T1" s="35"/>
      <c r="U1" s="1"/>
      <c r="V1" s="1"/>
      <c r="W1" s="1"/>
      <c r="X1" s="2"/>
      <c r="Y1" s="35"/>
      <c r="Z1" s="35"/>
      <c r="AA1" s="35"/>
      <c r="AB1" s="1"/>
      <c r="AC1" s="1"/>
      <c r="AD1" s="1"/>
      <c r="AE1" s="2"/>
      <c r="AF1" s="35"/>
      <c r="AG1" s="35"/>
      <c r="AH1" s="35"/>
      <c r="AI1" s="1"/>
      <c r="AJ1" s="1"/>
      <c r="AK1" s="1"/>
      <c r="AL1" s="2"/>
      <c r="AM1" s="35"/>
      <c r="AN1" s="35"/>
      <c r="AO1" s="35"/>
      <c r="AP1" s="1"/>
      <c r="AQ1" s="1"/>
      <c r="AR1" s="1"/>
      <c r="AS1" s="2"/>
    </row>
    <row r="2" spans="1:49" s="4" customFormat="1" ht="15.75" x14ac:dyDescent="0.25">
      <c r="A2" s="1" t="s">
        <v>61</v>
      </c>
      <c r="B2" s="67">
        <f>Totals!B2</f>
        <v>0.04</v>
      </c>
      <c r="C2" s="1"/>
      <c r="D2" s="1"/>
      <c r="E2" s="140" t="s">
        <v>63</v>
      </c>
      <c r="F2" s="140"/>
      <c r="G2" s="140"/>
      <c r="H2" s="140"/>
      <c r="I2" s="140"/>
      <c r="J2" s="2"/>
      <c r="K2" s="142" t="str">
        <f>Totals!K2</f>
        <v>Year 1</v>
      </c>
      <c r="L2" s="142"/>
      <c r="M2" s="142"/>
      <c r="N2" s="142"/>
      <c r="O2" s="142"/>
      <c r="P2" s="142"/>
      <c r="Q2" s="2"/>
      <c r="R2" s="142" t="str">
        <f>Totals!R2</f>
        <v>Year 2</v>
      </c>
      <c r="S2" s="142"/>
      <c r="T2" s="142"/>
      <c r="U2" s="142"/>
      <c r="V2" s="142"/>
      <c r="W2" s="142"/>
      <c r="X2" s="2"/>
      <c r="Y2" s="142" t="str">
        <f>Totals!Y2</f>
        <v>Year 3</v>
      </c>
      <c r="Z2" s="142"/>
      <c r="AA2" s="142"/>
      <c r="AB2" s="142"/>
      <c r="AC2" s="142"/>
      <c r="AD2" s="142"/>
      <c r="AE2" s="2"/>
      <c r="AF2" s="142" t="str">
        <f>Totals!AF2</f>
        <v>Year 4</v>
      </c>
      <c r="AG2" s="142"/>
      <c r="AH2" s="142"/>
      <c r="AI2" s="142"/>
      <c r="AJ2" s="142"/>
      <c r="AK2" s="142"/>
      <c r="AL2" s="2"/>
      <c r="AM2" s="142" t="str">
        <f>Totals!AM2</f>
        <v>Year 5</v>
      </c>
      <c r="AN2" s="142"/>
      <c r="AO2" s="142"/>
      <c r="AP2" s="142"/>
      <c r="AQ2" s="142"/>
      <c r="AR2" s="142"/>
      <c r="AS2" s="2"/>
      <c r="AU2" s="1"/>
    </row>
    <row r="3" spans="1:49" s="4" customFormat="1" ht="15.75" x14ac:dyDescent="0.25">
      <c r="A3" s="56"/>
      <c r="B3" s="1"/>
      <c r="C3" s="1"/>
      <c r="D3" s="1"/>
      <c r="E3" s="1"/>
      <c r="F3" s="1"/>
      <c r="G3" s="1"/>
      <c r="H3" s="1"/>
      <c r="I3" s="1"/>
      <c r="J3" s="2"/>
      <c r="Q3" s="2"/>
      <c r="X3" s="2"/>
      <c r="AE3" s="2"/>
      <c r="AL3" s="2"/>
      <c r="AS3" s="2"/>
      <c r="AU3" s="1"/>
    </row>
    <row r="4" spans="1:49" s="4" customFormat="1" x14ac:dyDescent="0.2">
      <c r="B4" s="1"/>
      <c r="C4" s="140" t="s">
        <v>34</v>
      </c>
      <c r="D4" s="140"/>
      <c r="E4" s="140" t="s">
        <v>54</v>
      </c>
      <c r="F4" s="140"/>
      <c r="G4" s="140"/>
      <c r="H4" s="140"/>
      <c r="I4" s="140"/>
      <c r="J4" s="2"/>
      <c r="K4" s="35"/>
      <c r="L4" s="35"/>
      <c r="M4" s="35"/>
      <c r="N4" s="141"/>
      <c r="O4" s="141"/>
      <c r="P4" s="141"/>
      <c r="Q4" s="2"/>
      <c r="R4" s="35"/>
      <c r="S4" s="35"/>
      <c r="T4" s="35"/>
      <c r="U4" s="141"/>
      <c r="V4" s="141"/>
      <c r="W4" s="141"/>
      <c r="X4" s="2"/>
      <c r="Y4" s="35"/>
      <c r="Z4" s="35"/>
      <c r="AA4" s="35"/>
      <c r="AB4" s="141"/>
      <c r="AC4" s="141"/>
      <c r="AD4" s="141"/>
      <c r="AE4" s="2"/>
      <c r="AF4" s="35"/>
      <c r="AG4" s="35"/>
      <c r="AH4" s="35"/>
      <c r="AI4" s="141"/>
      <c r="AJ4" s="141"/>
      <c r="AK4" s="141"/>
      <c r="AL4" s="2"/>
      <c r="AM4" s="35"/>
      <c r="AN4" s="35"/>
      <c r="AO4" s="35"/>
      <c r="AP4" s="141"/>
      <c r="AQ4" s="141"/>
      <c r="AR4" s="141"/>
      <c r="AS4" s="2"/>
      <c r="AT4" s="66" t="s">
        <v>62</v>
      </c>
      <c r="AU4" s="66" t="s">
        <v>35</v>
      </c>
      <c r="AW4" s="61" t="s">
        <v>60</v>
      </c>
    </row>
    <row r="5" spans="1:49" s="4" customFormat="1" x14ac:dyDescent="0.2">
      <c r="C5" s="4" t="s">
        <v>52</v>
      </c>
      <c r="D5" s="4" t="s">
        <v>53</v>
      </c>
      <c r="E5" s="4" t="s">
        <v>46</v>
      </c>
      <c r="F5" s="4" t="s">
        <v>47</v>
      </c>
      <c r="G5" s="4" t="s">
        <v>48</v>
      </c>
      <c r="H5" s="4" t="s">
        <v>49</v>
      </c>
      <c r="I5" s="4" t="s">
        <v>50</v>
      </c>
      <c r="J5" s="2"/>
      <c r="K5" s="36" t="s">
        <v>51</v>
      </c>
      <c r="L5" s="36" t="s">
        <v>56</v>
      </c>
      <c r="M5" s="36" t="s">
        <v>57</v>
      </c>
      <c r="N5" s="6" t="s">
        <v>34</v>
      </c>
      <c r="O5" s="34" t="s">
        <v>33</v>
      </c>
      <c r="P5" s="7" t="s">
        <v>8</v>
      </c>
      <c r="Q5" s="2"/>
      <c r="R5" s="36" t="s">
        <v>51</v>
      </c>
      <c r="S5" s="36" t="s">
        <v>56</v>
      </c>
      <c r="T5" s="36" t="s">
        <v>57</v>
      </c>
      <c r="U5" s="6" t="s">
        <v>34</v>
      </c>
      <c r="V5" s="34" t="s">
        <v>33</v>
      </c>
      <c r="W5" s="7" t="s">
        <v>8</v>
      </c>
      <c r="X5" s="2"/>
      <c r="Y5" s="36" t="s">
        <v>51</v>
      </c>
      <c r="Z5" s="36" t="s">
        <v>56</v>
      </c>
      <c r="AA5" s="36" t="s">
        <v>57</v>
      </c>
      <c r="AB5" s="6" t="s">
        <v>34</v>
      </c>
      <c r="AC5" s="34" t="s">
        <v>33</v>
      </c>
      <c r="AD5" s="7" t="s">
        <v>8</v>
      </c>
      <c r="AE5" s="2"/>
      <c r="AF5" s="36" t="s">
        <v>51</v>
      </c>
      <c r="AG5" s="36" t="s">
        <v>56</v>
      </c>
      <c r="AH5" s="36" t="s">
        <v>57</v>
      </c>
      <c r="AI5" s="6" t="s">
        <v>34</v>
      </c>
      <c r="AJ5" s="34" t="s">
        <v>33</v>
      </c>
      <c r="AK5" s="7" t="s">
        <v>8</v>
      </c>
      <c r="AL5" s="2"/>
      <c r="AM5" s="36" t="s">
        <v>51</v>
      </c>
      <c r="AN5" s="36" t="s">
        <v>56</v>
      </c>
      <c r="AO5" s="36" t="s">
        <v>57</v>
      </c>
      <c r="AP5" s="6" t="s">
        <v>34</v>
      </c>
      <c r="AQ5" s="34" t="s">
        <v>33</v>
      </c>
      <c r="AR5" s="7" t="s">
        <v>8</v>
      </c>
      <c r="AS5" s="2"/>
      <c r="AU5" s="7" t="s">
        <v>8</v>
      </c>
      <c r="AV5" s="8"/>
      <c r="AW5" s="8"/>
    </row>
    <row r="6" spans="1:49" s="4" customFormat="1" x14ac:dyDescent="0.2">
      <c r="A6" s="1" t="s">
        <v>9</v>
      </c>
      <c r="J6" s="2"/>
      <c r="K6" s="9"/>
      <c r="L6" s="17"/>
      <c r="M6" s="17"/>
      <c r="P6" s="5"/>
      <c r="Q6" s="2"/>
      <c r="R6" s="10"/>
      <c r="S6" s="10"/>
      <c r="T6" s="10"/>
      <c r="W6" s="5"/>
      <c r="X6" s="2"/>
      <c r="AD6" s="5"/>
      <c r="AE6" s="2"/>
      <c r="AK6" s="5"/>
      <c r="AL6" s="2"/>
      <c r="AR6" s="5"/>
      <c r="AS6" s="2"/>
      <c r="AU6" s="5"/>
      <c r="AW6" s="33">
        <f t="shared" ref="AW6:AW13" si="0">SUM(M7+T7+AA7+AH7+AO7)</f>
        <v>0</v>
      </c>
    </row>
    <row r="7" spans="1:49" s="4" customFormat="1" x14ac:dyDescent="0.2">
      <c r="A7" s="11" t="s">
        <v>0</v>
      </c>
      <c r="B7" s="83">
        <f>Totals!B7</f>
        <v>0</v>
      </c>
      <c r="C7" s="37">
        <f>Totals!C7</f>
        <v>0</v>
      </c>
      <c r="D7" s="37">
        <f>Totals!D7</f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2"/>
      <c r="K7" s="38">
        <f>($C7/9*12)+($D7)</f>
        <v>0</v>
      </c>
      <c r="L7" s="62">
        <f>K7/12/173.33333333</f>
        <v>0</v>
      </c>
      <c r="M7" s="63">
        <f t="shared" ref="M7:M12" si="1">E7*173.333333</f>
        <v>0</v>
      </c>
      <c r="N7" s="39">
        <f>ROUND((K7/12*$E7),0)</f>
        <v>0</v>
      </c>
      <c r="O7" s="39">
        <f t="shared" ref="O7:O12" si="2">ROUND(N7*$A$40,0)</f>
        <v>0</v>
      </c>
      <c r="P7" s="40">
        <f t="shared" ref="P7:P12" si="3">O7+N7</f>
        <v>0</v>
      </c>
      <c r="Q7" s="41"/>
      <c r="R7" s="39">
        <f t="shared" ref="R7:R12" si="4">ROUND(K7*(1+$B$2),0)</f>
        <v>0</v>
      </c>
      <c r="S7" s="62">
        <f>R7/12/173.33333333</f>
        <v>0</v>
      </c>
      <c r="T7" s="63">
        <f t="shared" ref="T7:T12" si="5">F7*173.333333</f>
        <v>0</v>
      </c>
      <c r="U7" s="39">
        <f>ROUND((R7/12*$F7),0)</f>
        <v>0</v>
      </c>
      <c r="V7" s="42">
        <f t="shared" ref="V7:V12" si="6">ROUND(U7*$A$40,0)</f>
        <v>0</v>
      </c>
      <c r="W7" s="40">
        <f t="shared" ref="W7:W12" si="7">V7+U7</f>
        <v>0</v>
      </c>
      <c r="X7" s="41"/>
      <c r="Y7" s="39">
        <f t="shared" ref="Y7:Y12" si="8">ROUND(R7*(1+$B$2),0)</f>
        <v>0</v>
      </c>
      <c r="Z7" s="62">
        <f>Y7/12/173.33333333</f>
        <v>0</v>
      </c>
      <c r="AA7" s="63">
        <f t="shared" ref="AA7:AA12" si="9">G7*173.333333</f>
        <v>0</v>
      </c>
      <c r="AB7" s="39">
        <f>ROUND((Y7/12*$G7),0)</f>
        <v>0</v>
      </c>
      <c r="AC7" s="39">
        <f t="shared" ref="AC7:AC12" si="10">ROUND(AB7*$A$40,0)</f>
        <v>0</v>
      </c>
      <c r="AD7" s="40">
        <f t="shared" ref="AD7:AD12" si="11">AC7+AB7</f>
        <v>0</v>
      </c>
      <c r="AE7" s="41"/>
      <c r="AF7" s="39">
        <f t="shared" ref="AF7:AF12" si="12">ROUND(Y7*(1+$B$2),0)</f>
        <v>0</v>
      </c>
      <c r="AG7" s="62">
        <f>AF7/12/173.33333333</f>
        <v>0</v>
      </c>
      <c r="AH7" s="63">
        <f t="shared" ref="AH7:AH12" si="13">H7*173.333333</f>
        <v>0</v>
      </c>
      <c r="AI7" s="39">
        <f>ROUND((AF7/12*$H7),0)</f>
        <v>0</v>
      </c>
      <c r="AJ7" s="39">
        <f t="shared" ref="AJ7:AJ12" si="14">ROUND(AI7*$A$40,0)</f>
        <v>0</v>
      </c>
      <c r="AK7" s="40">
        <f t="shared" ref="AK7:AK12" si="15">AJ7+AI7</f>
        <v>0</v>
      </c>
      <c r="AL7" s="41"/>
      <c r="AM7" s="39">
        <f t="shared" ref="AM7:AM12" si="16">ROUND(AF7*(1+$B$2),0)</f>
        <v>0</v>
      </c>
      <c r="AN7" s="62">
        <f>AM7/12/173.33333333</f>
        <v>0</v>
      </c>
      <c r="AO7" s="63">
        <f t="shared" ref="AO7:AO12" si="17">I7*173.333333</f>
        <v>0</v>
      </c>
      <c r="AP7" s="39">
        <f>ROUND((AM7/12*$I7),0)</f>
        <v>0</v>
      </c>
      <c r="AQ7" s="39">
        <f t="shared" ref="AQ7:AQ12" si="18">ROUND(AP7*$A$40,0)</f>
        <v>0</v>
      </c>
      <c r="AR7" s="40">
        <f t="shared" ref="AR7:AR12" si="19">AQ7+AP7</f>
        <v>0</v>
      </c>
      <c r="AS7" s="41"/>
      <c r="AT7" s="68">
        <f t="shared" ref="AT7:AT13" si="20">N7+U7+AB7+AI7+AP7</f>
        <v>0</v>
      </c>
      <c r="AU7" s="43">
        <f t="shared" ref="AU7:AU12" si="21">AR7+AK7+AD7+W7+P7</f>
        <v>0</v>
      </c>
      <c r="AV7" s="12"/>
      <c r="AW7" s="33">
        <f t="shared" si="0"/>
        <v>0</v>
      </c>
    </row>
    <row r="8" spans="1:49" s="4" customFormat="1" x14ac:dyDescent="0.2">
      <c r="A8" s="11" t="s">
        <v>1</v>
      </c>
      <c r="B8" s="83">
        <f>Totals!B8</f>
        <v>0</v>
      </c>
      <c r="C8" s="37">
        <f>Totals!C8</f>
        <v>0</v>
      </c>
      <c r="D8" s="37">
        <f>Totals!D8</f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2"/>
      <c r="K8" s="38">
        <f>(C8/9*12)+(D8)</f>
        <v>0</v>
      </c>
      <c r="L8" s="62">
        <f>K8/12/173.33333333</f>
        <v>0</v>
      </c>
      <c r="M8" s="63">
        <f t="shared" si="1"/>
        <v>0</v>
      </c>
      <c r="N8" s="39">
        <f t="shared" ref="N8:N12" si="22">ROUND((K8/12*$E8),0)</f>
        <v>0</v>
      </c>
      <c r="O8" s="39">
        <f t="shared" si="2"/>
        <v>0</v>
      </c>
      <c r="P8" s="40">
        <f t="shared" si="3"/>
        <v>0</v>
      </c>
      <c r="Q8" s="41"/>
      <c r="R8" s="39">
        <f t="shared" si="4"/>
        <v>0</v>
      </c>
      <c r="S8" s="62">
        <f>R8/12/173.33333333</f>
        <v>0</v>
      </c>
      <c r="T8" s="63">
        <f t="shared" si="5"/>
        <v>0</v>
      </c>
      <c r="U8" s="39">
        <f>ROUND((R8/12*$F8),0)</f>
        <v>0</v>
      </c>
      <c r="V8" s="42">
        <f t="shared" si="6"/>
        <v>0</v>
      </c>
      <c r="W8" s="40">
        <f t="shared" si="7"/>
        <v>0</v>
      </c>
      <c r="X8" s="41"/>
      <c r="Y8" s="39">
        <f t="shared" si="8"/>
        <v>0</v>
      </c>
      <c r="Z8" s="62">
        <f>Y8/12/173.33333333</f>
        <v>0</v>
      </c>
      <c r="AA8" s="63">
        <f t="shared" si="9"/>
        <v>0</v>
      </c>
      <c r="AB8" s="39">
        <f t="shared" ref="AB8:AB12" si="23">ROUND((Y8/12*$G8),0)</f>
        <v>0</v>
      </c>
      <c r="AC8" s="39">
        <f t="shared" si="10"/>
        <v>0</v>
      </c>
      <c r="AD8" s="40">
        <f t="shared" si="11"/>
        <v>0</v>
      </c>
      <c r="AE8" s="41"/>
      <c r="AF8" s="39">
        <f t="shared" si="12"/>
        <v>0</v>
      </c>
      <c r="AG8" s="62">
        <f>AF8/12/173.33333333</f>
        <v>0</v>
      </c>
      <c r="AH8" s="63">
        <f t="shared" si="13"/>
        <v>0</v>
      </c>
      <c r="AI8" s="39">
        <f t="shared" ref="AI8:AI12" si="24">ROUND((AF8/12*$H8),0)</f>
        <v>0</v>
      </c>
      <c r="AJ8" s="39">
        <f t="shared" si="14"/>
        <v>0</v>
      </c>
      <c r="AK8" s="40">
        <f t="shared" si="15"/>
        <v>0</v>
      </c>
      <c r="AL8" s="41"/>
      <c r="AM8" s="39">
        <f t="shared" si="16"/>
        <v>0</v>
      </c>
      <c r="AN8" s="62">
        <f>AM8/12/173.33333333</f>
        <v>0</v>
      </c>
      <c r="AO8" s="63">
        <f t="shared" si="17"/>
        <v>0</v>
      </c>
      <c r="AP8" s="39">
        <f t="shared" ref="AP8:AP12" si="25">ROUND((AM8/12*$I8),0)</f>
        <v>0</v>
      </c>
      <c r="AQ8" s="39">
        <f t="shared" si="18"/>
        <v>0</v>
      </c>
      <c r="AR8" s="40">
        <f t="shared" si="19"/>
        <v>0</v>
      </c>
      <c r="AS8" s="41"/>
      <c r="AT8" s="68">
        <f t="shared" si="20"/>
        <v>0</v>
      </c>
      <c r="AU8" s="43">
        <f t="shared" si="21"/>
        <v>0</v>
      </c>
      <c r="AV8" s="12"/>
      <c r="AW8" s="33">
        <f t="shared" si="0"/>
        <v>0</v>
      </c>
    </row>
    <row r="9" spans="1:49" s="4" customFormat="1" x14ac:dyDescent="0.2">
      <c r="A9" s="11" t="s">
        <v>2</v>
      </c>
      <c r="B9" s="83">
        <f>Totals!B9</f>
        <v>0</v>
      </c>
      <c r="C9" s="37">
        <f>Totals!C9</f>
        <v>0</v>
      </c>
      <c r="D9" s="37">
        <f>Totals!D9</f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2"/>
      <c r="K9" s="38">
        <f>(C9/9*12)+(D9)</f>
        <v>0</v>
      </c>
      <c r="L9" s="62">
        <f t="shared" ref="L9:L12" si="26">K9/12/173.33333333</f>
        <v>0</v>
      </c>
      <c r="M9" s="63">
        <f t="shared" si="1"/>
        <v>0</v>
      </c>
      <c r="N9" s="39">
        <f t="shared" si="22"/>
        <v>0</v>
      </c>
      <c r="O9" s="39">
        <f t="shared" si="2"/>
        <v>0</v>
      </c>
      <c r="P9" s="40">
        <f t="shared" si="3"/>
        <v>0</v>
      </c>
      <c r="Q9" s="41"/>
      <c r="R9" s="39">
        <f t="shared" si="4"/>
        <v>0</v>
      </c>
      <c r="S9" s="62">
        <f t="shared" ref="S9:S12" si="27">R9/12/173.33333333</f>
        <v>0</v>
      </c>
      <c r="T9" s="63">
        <f t="shared" si="5"/>
        <v>0</v>
      </c>
      <c r="U9" s="39">
        <f t="shared" ref="U9:U12" si="28">ROUND((R9/12*$F9),0)</f>
        <v>0</v>
      </c>
      <c r="V9" s="42">
        <f t="shared" si="6"/>
        <v>0</v>
      </c>
      <c r="W9" s="40">
        <f t="shared" si="7"/>
        <v>0</v>
      </c>
      <c r="X9" s="41"/>
      <c r="Y9" s="39">
        <f t="shared" si="8"/>
        <v>0</v>
      </c>
      <c r="Z9" s="62">
        <f t="shared" ref="Z9:Z12" si="29">Y9/12/173.33333333</f>
        <v>0</v>
      </c>
      <c r="AA9" s="63">
        <f t="shared" si="9"/>
        <v>0</v>
      </c>
      <c r="AB9" s="39">
        <f t="shared" si="23"/>
        <v>0</v>
      </c>
      <c r="AC9" s="39">
        <f t="shared" si="10"/>
        <v>0</v>
      </c>
      <c r="AD9" s="40">
        <f t="shared" si="11"/>
        <v>0</v>
      </c>
      <c r="AE9" s="41"/>
      <c r="AF9" s="39">
        <f t="shared" si="12"/>
        <v>0</v>
      </c>
      <c r="AG9" s="62">
        <f t="shared" ref="AG9:AG12" si="30">AF9/12/173.33333333</f>
        <v>0</v>
      </c>
      <c r="AH9" s="63">
        <f t="shared" si="13"/>
        <v>0</v>
      </c>
      <c r="AI9" s="39">
        <f t="shared" si="24"/>
        <v>0</v>
      </c>
      <c r="AJ9" s="39">
        <f t="shared" si="14"/>
        <v>0</v>
      </c>
      <c r="AK9" s="40">
        <f t="shared" si="15"/>
        <v>0</v>
      </c>
      <c r="AL9" s="41"/>
      <c r="AM9" s="39">
        <f t="shared" si="16"/>
        <v>0</v>
      </c>
      <c r="AN9" s="62">
        <f t="shared" ref="AN9:AN12" si="31">AM9/12/173.33333333</f>
        <v>0</v>
      </c>
      <c r="AO9" s="63">
        <f t="shared" si="17"/>
        <v>0</v>
      </c>
      <c r="AP9" s="39">
        <f t="shared" si="25"/>
        <v>0</v>
      </c>
      <c r="AQ9" s="39">
        <f t="shared" si="18"/>
        <v>0</v>
      </c>
      <c r="AR9" s="40">
        <f t="shared" si="19"/>
        <v>0</v>
      </c>
      <c r="AS9" s="41"/>
      <c r="AT9" s="68">
        <f t="shared" si="20"/>
        <v>0</v>
      </c>
      <c r="AU9" s="43">
        <f t="shared" si="21"/>
        <v>0</v>
      </c>
      <c r="AV9" s="12"/>
      <c r="AW9" s="33">
        <f t="shared" si="0"/>
        <v>0</v>
      </c>
    </row>
    <row r="10" spans="1:49" s="4" customFormat="1" x14ac:dyDescent="0.2">
      <c r="A10" s="11" t="s">
        <v>3</v>
      </c>
      <c r="B10" s="83">
        <f>Totals!B10</f>
        <v>0</v>
      </c>
      <c r="C10" s="37">
        <f>Totals!C10</f>
        <v>0</v>
      </c>
      <c r="D10" s="37">
        <f>Totals!D10</f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2"/>
      <c r="K10" s="38">
        <f>(C10/9*12)+(D10)</f>
        <v>0</v>
      </c>
      <c r="L10" s="62">
        <f t="shared" si="26"/>
        <v>0</v>
      </c>
      <c r="M10" s="63">
        <f t="shared" si="1"/>
        <v>0</v>
      </c>
      <c r="N10" s="39">
        <f t="shared" si="22"/>
        <v>0</v>
      </c>
      <c r="O10" s="39">
        <f t="shared" si="2"/>
        <v>0</v>
      </c>
      <c r="P10" s="40">
        <f t="shared" si="3"/>
        <v>0</v>
      </c>
      <c r="Q10" s="41"/>
      <c r="R10" s="39">
        <f t="shared" si="4"/>
        <v>0</v>
      </c>
      <c r="S10" s="62">
        <f t="shared" si="27"/>
        <v>0</v>
      </c>
      <c r="T10" s="63">
        <f t="shared" si="5"/>
        <v>0</v>
      </c>
      <c r="U10" s="39">
        <f t="shared" si="28"/>
        <v>0</v>
      </c>
      <c r="V10" s="42">
        <f t="shared" si="6"/>
        <v>0</v>
      </c>
      <c r="W10" s="40">
        <f t="shared" si="7"/>
        <v>0</v>
      </c>
      <c r="X10" s="41"/>
      <c r="Y10" s="39">
        <f t="shared" si="8"/>
        <v>0</v>
      </c>
      <c r="Z10" s="62">
        <f t="shared" si="29"/>
        <v>0</v>
      </c>
      <c r="AA10" s="63">
        <f t="shared" si="9"/>
        <v>0</v>
      </c>
      <c r="AB10" s="39">
        <f t="shared" si="23"/>
        <v>0</v>
      </c>
      <c r="AC10" s="39">
        <f t="shared" si="10"/>
        <v>0</v>
      </c>
      <c r="AD10" s="40">
        <f t="shared" si="11"/>
        <v>0</v>
      </c>
      <c r="AE10" s="41"/>
      <c r="AF10" s="39">
        <f t="shared" si="12"/>
        <v>0</v>
      </c>
      <c r="AG10" s="62">
        <f t="shared" si="30"/>
        <v>0</v>
      </c>
      <c r="AH10" s="63">
        <f t="shared" si="13"/>
        <v>0</v>
      </c>
      <c r="AI10" s="39">
        <f t="shared" si="24"/>
        <v>0</v>
      </c>
      <c r="AJ10" s="39">
        <f t="shared" si="14"/>
        <v>0</v>
      </c>
      <c r="AK10" s="40">
        <f t="shared" si="15"/>
        <v>0</v>
      </c>
      <c r="AL10" s="41"/>
      <c r="AM10" s="39">
        <f t="shared" si="16"/>
        <v>0</v>
      </c>
      <c r="AN10" s="62">
        <f t="shared" si="31"/>
        <v>0</v>
      </c>
      <c r="AO10" s="63">
        <f t="shared" si="17"/>
        <v>0</v>
      </c>
      <c r="AP10" s="39">
        <f t="shared" si="25"/>
        <v>0</v>
      </c>
      <c r="AQ10" s="39">
        <f t="shared" si="18"/>
        <v>0</v>
      </c>
      <c r="AR10" s="40">
        <f t="shared" si="19"/>
        <v>0</v>
      </c>
      <c r="AS10" s="41"/>
      <c r="AT10" s="68">
        <f t="shared" si="20"/>
        <v>0</v>
      </c>
      <c r="AU10" s="43">
        <f t="shared" si="21"/>
        <v>0</v>
      </c>
      <c r="AV10" s="12"/>
      <c r="AW10" s="33">
        <f t="shared" si="0"/>
        <v>0</v>
      </c>
    </row>
    <row r="11" spans="1:49" s="4" customFormat="1" x14ac:dyDescent="0.2">
      <c r="A11" s="11" t="s">
        <v>4</v>
      </c>
      <c r="B11" s="83">
        <f>Totals!B11</f>
        <v>0</v>
      </c>
      <c r="C11" s="37">
        <f>Totals!C11</f>
        <v>0</v>
      </c>
      <c r="D11" s="37">
        <f>Totals!D11</f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2"/>
      <c r="K11" s="38">
        <f>(C11/9*12)+(D11)</f>
        <v>0</v>
      </c>
      <c r="L11" s="62">
        <f t="shared" si="26"/>
        <v>0</v>
      </c>
      <c r="M11" s="63">
        <f t="shared" si="1"/>
        <v>0</v>
      </c>
      <c r="N11" s="39">
        <f t="shared" si="22"/>
        <v>0</v>
      </c>
      <c r="O11" s="39">
        <f t="shared" si="2"/>
        <v>0</v>
      </c>
      <c r="P11" s="40">
        <f t="shared" si="3"/>
        <v>0</v>
      </c>
      <c r="Q11" s="41"/>
      <c r="R11" s="39">
        <f t="shared" si="4"/>
        <v>0</v>
      </c>
      <c r="S11" s="62">
        <f t="shared" si="27"/>
        <v>0</v>
      </c>
      <c r="T11" s="63">
        <f t="shared" si="5"/>
        <v>0</v>
      </c>
      <c r="U11" s="39">
        <f t="shared" si="28"/>
        <v>0</v>
      </c>
      <c r="V11" s="42">
        <f t="shared" si="6"/>
        <v>0</v>
      </c>
      <c r="W11" s="40">
        <f t="shared" si="7"/>
        <v>0</v>
      </c>
      <c r="X11" s="41"/>
      <c r="Y11" s="39">
        <f t="shared" si="8"/>
        <v>0</v>
      </c>
      <c r="Z11" s="62">
        <f t="shared" si="29"/>
        <v>0</v>
      </c>
      <c r="AA11" s="63">
        <f t="shared" si="9"/>
        <v>0</v>
      </c>
      <c r="AB11" s="39">
        <f t="shared" si="23"/>
        <v>0</v>
      </c>
      <c r="AC11" s="39">
        <f t="shared" si="10"/>
        <v>0</v>
      </c>
      <c r="AD11" s="40">
        <f t="shared" si="11"/>
        <v>0</v>
      </c>
      <c r="AE11" s="41"/>
      <c r="AF11" s="39">
        <f t="shared" si="12"/>
        <v>0</v>
      </c>
      <c r="AG11" s="62">
        <f t="shared" si="30"/>
        <v>0</v>
      </c>
      <c r="AH11" s="63">
        <f t="shared" si="13"/>
        <v>0</v>
      </c>
      <c r="AI11" s="39">
        <f t="shared" si="24"/>
        <v>0</v>
      </c>
      <c r="AJ11" s="39">
        <f t="shared" si="14"/>
        <v>0</v>
      </c>
      <c r="AK11" s="40">
        <f t="shared" si="15"/>
        <v>0</v>
      </c>
      <c r="AL11" s="41"/>
      <c r="AM11" s="39">
        <f t="shared" si="16"/>
        <v>0</v>
      </c>
      <c r="AN11" s="62">
        <f t="shared" si="31"/>
        <v>0</v>
      </c>
      <c r="AO11" s="63">
        <f t="shared" si="17"/>
        <v>0</v>
      </c>
      <c r="AP11" s="39">
        <f t="shared" si="25"/>
        <v>0</v>
      </c>
      <c r="AQ11" s="39">
        <f t="shared" si="18"/>
        <v>0</v>
      </c>
      <c r="AR11" s="40">
        <f t="shared" si="19"/>
        <v>0</v>
      </c>
      <c r="AS11" s="41"/>
      <c r="AT11" s="68">
        <f t="shared" si="20"/>
        <v>0</v>
      </c>
      <c r="AU11" s="43">
        <f t="shared" si="21"/>
        <v>0</v>
      </c>
      <c r="AV11" s="12"/>
      <c r="AW11" s="33">
        <f t="shared" si="0"/>
        <v>0</v>
      </c>
    </row>
    <row r="12" spans="1:49" s="4" customFormat="1" x14ac:dyDescent="0.2">
      <c r="A12" s="11" t="s">
        <v>5</v>
      </c>
      <c r="B12" s="83">
        <f>Totals!B12</f>
        <v>0</v>
      </c>
      <c r="C12" s="37">
        <f>Totals!C12</f>
        <v>0</v>
      </c>
      <c r="D12" s="37">
        <f>Totals!D12</f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2"/>
      <c r="K12" s="38">
        <f>(C12/9*12)+(D12)</f>
        <v>0</v>
      </c>
      <c r="L12" s="62">
        <f t="shared" si="26"/>
        <v>0</v>
      </c>
      <c r="M12" s="63">
        <f t="shared" si="1"/>
        <v>0</v>
      </c>
      <c r="N12" s="39">
        <f t="shared" si="22"/>
        <v>0</v>
      </c>
      <c r="O12" s="39">
        <f t="shared" si="2"/>
        <v>0</v>
      </c>
      <c r="P12" s="40">
        <f t="shared" si="3"/>
        <v>0</v>
      </c>
      <c r="Q12" s="41"/>
      <c r="R12" s="39">
        <f t="shared" si="4"/>
        <v>0</v>
      </c>
      <c r="S12" s="62">
        <f t="shared" si="27"/>
        <v>0</v>
      </c>
      <c r="T12" s="63">
        <f t="shared" si="5"/>
        <v>0</v>
      </c>
      <c r="U12" s="39">
        <f t="shared" si="28"/>
        <v>0</v>
      </c>
      <c r="V12" s="42">
        <f t="shared" si="6"/>
        <v>0</v>
      </c>
      <c r="W12" s="40">
        <f t="shared" si="7"/>
        <v>0</v>
      </c>
      <c r="X12" s="41"/>
      <c r="Y12" s="39">
        <f t="shared" si="8"/>
        <v>0</v>
      </c>
      <c r="Z12" s="62">
        <f t="shared" si="29"/>
        <v>0</v>
      </c>
      <c r="AA12" s="63">
        <f t="shared" si="9"/>
        <v>0</v>
      </c>
      <c r="AB12" s="39">
        <f t="shared" si="23"/>
        <v>0</v>
      </c>
      <c r="AC12" s="39">
        <f t="shared" si="10"/>
        <v>0</v>
      </c>
      <c r="AD12" s="40">
        <f t="shared" si="11"/>
        <v>0</v>
      </c>
      <c r="AE12" s="41"/>
      <c r="AF12" s="39">
        <f t="shared" si="12"/>
        <v>0</v>
      </c>
      <c r="AG12" s="62">
        <f t="shared" si="30"/>
        <v>0</v>
      </c>
      <c r="AH12" s="63">
        <f t="shared" si="13"/>
        <v>0</v>
      </c>
      <c r="AI12" s="39">
        <f t="shared" si="24"/>
        <v>0</v>
      </c>
      <c r="AJ12" s="39">
        <f t="shared" si="14"/>
        <v>0</v>
      </c>
      <c r="AK12" s="40">
        <f t="shared" si="15"/>
        <v>0</v>
      </c>
      <c r="AL12" s="41"/>
      <c r="AM12" s="39">
        <f t="shared" si="16"/>
        <v>0</v>
      </c>
      <c r="AN12" s="62">
        <f t="shared" si="31"/>
        <v>0</v>
      </c>
      <c r="AO12" s="63">
        <f t="shared" si="17"/>
        <v>0</v>
      </c>
      <c r="AP12" s="39">
        <f t="shared" si="25"/>
        <v>0</v>
      </c>
      <c r="AQ12" s="39">
        <f t="shared" si="18"/>
        <v>0</v>
      </c>
      <c r="AR12" s="40">
        <f t="shared" si="19"/>
        <v>0</v>
      </c>
      <c r="AS12" s="41"/>
      <c r="AT12" s="68">
        <f t="shared" si="20"/>
        <v>0</v>
      </c>
      <c r="AU12" s="43">
        <f t="shared" si="21"/>
        <v>0</v>
      </c>
      <c r="AV12" s="12"/>
      <c r="AW12" s="33">
        <f t="shared" si="0"/>
        <v>0</v>
      </c>
    </row>
    <row r="13" spans="1:49" s="4" customFormat="1" x14ac:dyDescent="0.2">
      <c r="A13" s="77" t="s">
        <v>10</v>
      </c>
      <c r="D13" s="80" t="s">
        <v>71</v>
      </c>
      <c r="E13" s="33">
        <f>SUM(E7:E12)</f>
        <v>0</v>
      </c>
      <c r="F13" s="33">
        <f>SUM(F7:F12)</f>
        <v>0</v>
      </c>
      <c r="G13" s="33">
        <f>SUM(G7:G12)</f>
        <v>0</v>
      </c>
      <c r="H13" s="33">
        <f>SUM(H7:H12)</f>
        <v>0</v>
      </c>
      <c r="I13" s="33">
        <f>SUM(I7:I12)</f>
        <v>0</v>
      </c>
      <c r="J13" s="2"/>
      <c r="K13" s="9"/>
      <c r="L13" s="17"/>
      <c r="M13" s="64"/>
      <c r="N13" s="54">
        <f>SUM(N7:N12)</f>
        <v>0</v>
      </c>
      <c r="O13" s="54">
        <f>SUM(O7:O12)</f>
        <v>0</v>
      </c>
      <c r="P13" s="55">
        <f>SUM(P7:P12)</f>
        <v>0</v>
      </c>
      <c r="Q13" s="41"/>
      <c r="R13" s="46"/>
      <c r="S13" s="46"/>
      <c r="T13" s="64"/>
      <c r="U13" s="54">
        <f t="shared" ref="U13:W13" si="32">SUM(U7:U12)</f>
        <v>0</v>
      </c>
      <c r="V13" s="54">
        <f t="shared" si="32"/>
        <v>0</v>
      </c>
      <c r="W13" s="55">
        <f t="shared" si="32"/>
        <v>0</v>
      </c>
      <c r="X13" s="41"/>
      <c r="Y13" s="46"/>
      <c r="Z13" s="46"/>
      <c r="AA13" s="64"/>
      <c r="AB13" s="54">
        <f t="shared" ref="AB13:AD13" si="33">SUM(AB7:AB12)</f>
        <v>0</v>
      </c>
      <c r="AC13" s="54">
        <f t="shared" si="33"/>
        <v>0</v>
      </c>
      <c r="AD13" s="55">
        <f t="shared" si="33"/>
        <v>0</v>
      </c>
      <c r="AE13" s="41"/>
      <c r="AF13" s="46"/>
      <c r="AG13" s="46"/>
      <c r="AH13" s="64"/>
      <c r="AI13" s="54">
        <f t="shared" ref="AI13:AK13" si="34">SUM(AI7:AI12)</f>
        <v>0</v>
      </c>
      <c r="AJ13" s="54">
        <f t="shared" si="34"/>
        <v>0</v>
      </c>
      <c r="AK13" s="55">
        <f t="shared" si="34"/>
        <v>0</v>
      </c>
      <c r="AL13" s="41"/>
      <c r="AM13" s="46"/>
      <c r="AN13" s="46"/>
      <c r="AO13" s="64"/>
      <c r="AP13" s="54">
        <f t="shared" ref="AP13:AR13" si="35">SUM(AP7:AP12)</f>
        <v>0</v>
      </c>
      <c r="AQ13" s="54">
        <f t="shared" si="35"/>
        <v>0</v>
      </c>
      <c r="AR13" s="55">
        <f t="shared" si="35"/>
        <v>0</v>
      </c>
      <c r="AS13" s="41"/>
      <c r="AT13" s="69">
        <f t="shared" si="20"/>
        <v>0</v>
      </c>
      <c r="AU13" s="55">
        <f>SUM(AU7:AU12)</f>
        <v>0</v>
      </c>
      <c r="AV13" s="10"/>
      <c r="AW13" s="33">
        <f t="shared" si="0"/>
        <v>0</v>
      </c>
    </row>
    <row r="14" spans="1:49" s="4" customFormat="1" x14ac:dyDescent="0.2">
      <c r="E14" s="140" t="s">
        <v>54</v>
      </c>
      <c r="F14" s="140"/>
      <c r="G14" s="140"/>
      <c r="H14" s="140"/>
      <c r="I14" s="140"/>
      <c r="J14" s="2"/>
      <c r="K14" s="9"/>
      <c r="L14" s="17"/>
      <c r="M14" s="64"/>
      <c r="N14" s="10"/>
      <c r="O14" s="10"/>
      <c r="P14" s="13"/>
      <c r="Q14" s="2"/>
      <c r="R14" s="10"/>
      <c r="S14" s="10"/>
      <c r="T14" s="64"/>
      <c r="U14" s="10"/>
      <c r="V14" s="17"/>
      <c r="W14" s="13"/>
      <c r="X14" s="2"/>
      <c r="Y14" s="10"/>
      <c r="Z14" s="10"/>
      <c r="AA14" s="64"/>
      <c r="AB14" s="10"/>
      <c r="AC14" s="10"/>
      <c r="AD14" s="13"/>
      <c r="AE14" s="2"/>
      <c r="AF14" s="10"/>
      <c r="AG14" s="10"/>
      <c r="AH14" s="64"/>
      <c r="AI14" s="10"/>
      <c r="AJ14" s="10"/>
      <c r="AK14" s="13"/>
      <c r="AL14" s="2"/>
      <c r="AM14" s="10"/>
      <c r="AN14" s="10"/>
      <c r="AO14" s="64"/>
      <c r="AP14" s="10"/>
      <c r="AQ14" s="10"/>
      <c r="AR14" s="13"/>
      <c r="AS14" s="2"/>
      <c r="AU14" s="13"/>
      <c r="AW14" s="33"/>
    </row>
    <row r="15" spans="1:49" s="4" customFormat="1" x14ac:dyDescent="0.2">
      <c r="A15" s="1" t="s">
        <v>11</v>
      </c>
      <c r="C15" s="4" t="s">
        <v>43</v>
      </c>
      <c r="D15" s="4" t="s">
        <v>53</v>
      </c>
      <c r="E15" s="4" t="s">
        <v>46</v>
      </c>
      <c r="F15" s="4" t="s">
        <v>47</v>
      </c>
      <c r="G15" s="4" t="s">
        <v>48</v>
      </c>
      <c r="H15" s="4" t="s">
        <v>49</v>
      </c>
      <c r="I15" s="4" t="s">
        <v>50</v>
      </c>
      <c r="J15" s="2"/>
      <c r="K15" s="9"/>
      <c r="L15" s="17"/>
      <c r="M15" s="64"/>
      <c r="N15" s="10"/>
      <c r="O15" s="10"/>
      <c r="P15" s="13"/>
      <c r="Q15" s="2"/>
      <c r="R15" s="10"/>
      <c r="S15" s="10"/>
      <c r="T15" s="64"/>
      <c r="U15" s="10"/>
      <c r="V15" s="17"/>
      <c r="W15" s="13"/>
      <c r="X15" s="2"/>
      <c r="Y15" s="10"/>
      <c r="Z15" s="10"/>
      <c r="AA15" s="64"/>
      <c r="AB15" s="10"/>
      <c r="AC15" s="10"/>
      <c r="AD15" s="13"/>
      <c r="AE15" s="2"/>
      <c r="AF15" s="10"/>
      <c r="AG15" s="10"/>
      <c r="AH15" s="64"/>
      <c r="AI15" s="10"/>
      <c r="AJ15" s="10"/>
      <c r="AK15" s="13"/>
      <c r="AL15" s="2"/>
      <c r="AM15" s="10"/>
      <c r="AN15" s="10"/>
      <c r="AO15" s="64"/>
      <c r="AP15" s="10"/>
      <c r="AQ15" s="10"/>
      <c r="AR15" s="13"/>
      <c r="AS15" s="2"/>
      <c r="AU15" s="13"/>
      <c r="AW15" s="33"/>
    </row>
    <row r="16" spans="1:49" s="4" customFormat="1" x14ac:dyDescent="0.2">
      <c r="A16" s="61" t="s">
        <v>59</v>
      </c>
      <c r="B16" s="83">
        <f>Totals!B16</f>
        <v>0</v>
      </c>
      <c r="C16" s="90">
        <v>0</v>
      </c>
      <c r="D16" s="91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2"/>
      <c r="K16" s="38">
        <f>($D16)</f>
        <v>0</v>
      </c>
      <c r="L16" s="62">
        <f t="shared" ref="L16:L24" si="36">K16/12/173.33333333</f>
        <v>0</v>
      </c>
      <c r="M16" s="63">
        <f>E16*173.333333*$C$16</f>
        <v>0</v>
      </c>
      <c r="N16" s="39">
        <f>ROUND((K16/12*$E16*$C16),0)</f>
        <v>0</v>
      </c>
      <c r="O16" s="39">
        <f>ROUND(N16*$A$41,0)</f>
        <v>0</v>
      </c>
      <c r="P16" s="40">
        <f t="shared" ref="P16:P35" si="37">O16+N16</f>
        <v>0</v>
      </c>
      <c r="Q16" s="41"/>
      <c r="R16" s="39">
        <f t="shared" ref="R16:R35" si="38">ROUND(K16*(1+$B$2),0)</f>
        <v>0</v>
      </c>
      <c r="S16" s="62">
        <f t="shared" ref="S16:S24" si="39">R16/12/173.33333333</f>
        <v>0</v>
      </c>
      <c r="T16" s="63">
        <f>F16*173.333333*$C$16</f>
        <v>0</v>
      </c>
      <c r="U16" s="39">
        <f>ROUND((R16/12*$F16*$C16),0)</f>
        <v>0</v>
      </c>
      <c r="V16" s="42">
        <f>ROUND(U16*$A$41,0)</f>
        <v>0</v>
      </c>
      <c r="W16" s="40">
        <f t="shared" ref="W16:W35" si="40">V16+U16</f>
        <v>0</v>
      </c>
      <c r="X16" s="41"/>
      <c r="Y16" s="39">
        <f t="shared" ref="Y16:Y35" si="41">ROUND(R16*(1+$B$2),0)</f>
        <v>0</v>
      </c>
      <c r="Z16" s="62">
        <f t="shared" ref="Z16:Z24" si="42">Y16/12/173.33333333</f>
        <v>0</v>
      </c>
      <c r="AA16" s="63">
        <f>G16*173.333333*$C$16</f>
        <v>0</v>
      </c>
      <c r="AB16" s="39">
        <f>ROUND((Y16/12*$G16*$C16),0)</f>
        <v>0</v>
      </c>
      <c r="AC16" s="39">
        <f>ROUND(AB16*$A$41,0)</f>
        <v>0</v>
      </c>
      <c r="AD16" s="40">
        <f t="shared" ref="AD16:AD35" si="43">AC16+AB16</f>
        <v>0</v>
      </c>
      <c r="AE16" s="41"/>
      <c r="AF16" s="39">
        <f t="shared" ref="AF16:AF35" si="44">ROUND(Y16*(1+$B$2),0)</f>
        <v>0</v>
      </c>
      <c r="AG16" s="62">
        <f t="shared" ref="AG16:AG24" si="45">AF16/12/173.33333333</f>
        <v>0</v>
      </c>
      <c r="AH16" s="63">
        <f>H16*173.333333*$C$16</f>
        <v>0</v>
      </c>
      <c r="AI16" s="39">
        <f>ROUND((AF16/12*$H16*$C16),0)</f>
        <v>0</v>
      </c>
      <c r="AJ16" s="39">
        <f>ROUND(AI16*$A$41,0)</f>
        <v>0</v>
      </c>
      <c r="AK16" s="40">
        <f t="shared" ref="AK16:AK35" si="46">AJ16+AI16</f>
        <v>0</v>
      </c>
      <c r="AL16" s="41"/>
      <c r="AM16" s="39">
        <f t="shared" ref="AM16:AM35" si="47">ROUND(AF16*(1+$B$2),0)</f>
        <v>0</v>
      </c>
      <c r="AN16" s="62">
        <f t="shared" ref="AN16:AN24" si="48">AM16/12/173.33333333</f>
        <v>0</v>
      </c>
      <c r="AO16" s="63">
        <f>I16*173.333333*$C$16</f>
        <v>0</v>
      </c>
      <c r="AP16" s="39">
        <f>ROUND((AM16/12*$I16*$C16),0)</f>
        <v>0</v>
      </c>
      <c r="AQ16" s="39">
        <f>ROUND(AP16*$A$41,0)</f>
        <v>0</v>
      </c>
      <c r="AR16" s="40">
        <f t="shared" ref="AR16:AR35" si="49">AQ16+AP16</f>
        <v>0</v>
      </c>
      <c r="AS16" s="41"/>
      <c r="AT16" s="68">
        <f t="shared" ref="AT16:AT37" si="50">N16+U16+AB16+AI16+AP16</f>
        <v>0</v>
      </c>
      <c r="AU16" s="43">
        <f t="shared" ref="AU16:AU36" si="51">AR16+AK16+AD16+W16+P16</f>
        <v>0</v>
      </c>
      <c r="AW16" s="33">
        <f>SUM(M21+T21+AA21+AH21+AO21)</f>
        <v>0</v>
      </c>
    </row>
    <row r="17" spans="1:49" s="4" customFormat="1" x14ac:dyDescent="0.2">
      <c r="A17" s="61" t="s">
        <v>59</v>
      </c>
      <c r="B17" s="83">
        <f>Totals!B17</f>
        <v>0</v>
      </c>
      <c r="C17" s="90">
        <v>0</v>
      </c>
      <c r="D17" s="91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2"/>
      <c r="K17" s="38">
        <f>($D17)</f>
        <v>0</v>
      </c>
      <c r="L17" s="62">
        <f t="shared" si="36"/>
        <v>0</v>
      </c>
      <c r="M17" s="63">
        <f>E17*173.333333*$C$16</f>
        <v>0</v>
      </c>
      <c r="N17" s="39">
        <f>ROUND((K17/12*$E17*$C17),0)</f>
        <v>0</v>
      </c>
      <c r="O17" s="39">
        <f>ROUND(N17*$A$41,0)</f>
        <v>0</v>
      </c>
      <c r="P17" s="40">
        <f t="shared" si="37"/>
        <v>0</v>
      </c>
      <c r="Q17" s="41"/>
      <c r="R17" s="39">
        <f t="shared" si="38"/>
        <v>0</v>
      </c>
      <c r="S17" s="62">
        <f t="shared" si="39"/>
        <v>0</v>
      </c>
      <c r="T17" s="63">
        <f>F17*173.333333*$C$16</f>
        <v>0</v>
      </c>
      <c r="U17" s="39">
        <f>ROUND((R17/12*$F17*$C17),0)</f>
        <v>0</v>
      </c>
      <c r="V17" s="42">
        <f>ROUND(U17*$A$41,0)</f>
        <v>0</v>
      </c>
      <c r="W17" s="40">
        <f t="shared" si="40"/>
        <v>0</v>
      </c>
      <c r="X17" s="41"/>
      <c r="Y17" s="39">
        <f t="shared" si="41"/>
        <v>0</v>
      </c>
      <c r="Z17" s="62">
        <f t="shared" si="42"/>
        <v>0</v>
      </c>
      <c r="AA17" s="63">
        <f>G17*173.333333*$C$16</f>
        <v>0</v>
      </c>
      <c r="AB17" s="39">
        <f>ROUND((Y17/12*$G17*$C17),0)</f>
        <v>0</v>
      </c>
      <c r="AC17" s="39">
        <f>ROUND(AB17*$A$41,0)</f>
        <v>0</v>
      </c>
      <c r="AD17" s="40">
        <f t="shared" si="43"/>
        <v>0</v>
      </c>
      <c r="AE17" s="41"/>
      <c r="AF17" s="39">
        <f t="shared" si="44"/>
        <v>0</v>
      </c>
      <c r="AG17" s="62">
        <f t="shared" si="45"/>
        <v>0</v>
      </c>
      <c r="AH17" s="63">
        <f>H17*173.333333*$C$16</f>
        <v>0</v>
      </c>
      <c r="AI17" s="39">
        <f>ROUND((AF17/12*$H17*$C17),0)</f>
        <v>0</v>
      </c>
      <c r="AJ17" s="39">
        <f>ROUND(AI17*$A$41,0)</f>
        <v>0</v>
      </c>
      <c r="AK17" s="40">
        <f t="shared" si="46"/>
        <v>0</v>
      </c>
      <c r="AL17" s="41"/>
      <c r="AM17" s="39">
        <f t="shared" si="47"/>
        <v>0</v>
      </c>
      <c r="AN17" s="62">
        <f t="shared" si="48"/>
        <v>0</v>
      </c>
      <c r="AO17" s="63">
        <f>I17*173.333333*$C$16</f>
        <v>0</v>
      </c>
      <c r="AP17" s="39">
        <f>ROUND((AM17/12*$I17*$C17),0)</f>
        <v>0</v>
      </c>
      <c r="AQ17" s="39">
        <f>ROUND(AP17*$A$41,0)</f>
        <v>0</v>
      </c>
      <c r="AR17" s="40">
        <f t="shared" si="49"/>
        <v>0</v>
      </c>
      <c r="AS17" s="41"/>
      <c r="AT17" s="68">
        <f t="shared" si="50"/>
        <v>0</v>
      </c>
      <c r="AU17" s="43">
        <f t="shared" si="51"/>
        <v>0</v>
      </c>
      <c r="AW17" s="33">
        <f>SUM(M22+T22+AA22+AH22+AO22)</f>
        <v>0</v>
      </c>
    </row>
    <row r="18" spans="1:49" s="4" customFormat="1" x14ac:dyDescent="0.2">
      <c r="A18" s="61" t="s">
        <v>59</v>
      </c>
      <c r="B18" s="83">
        <f>Totals!B18</f>
        <v>0</v>
      </c>
      <c r="C18" s="90">
        <v>0</v>
      </c>
      <c r="D18" s="91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2"/>
      <c r="K18" s="38">
        <f>($D18)</f>
        <v>0</v>
      </c>
      <c r="L18" s="62">
        <f t="shared" si="36"/>
        <v>0</v>
      </c>
      <c r="M18" s="63">
        <f>E18*173.333333*$C$16</f>
        <v>0</v>
      </c>
      <c r="N18" s="39">
        <f>ROUND((K18/12*$E18*$C18),0)</f>
        <v>0</v>
      </c>
      <c r="O18" s="39">
        <f>ROUND(N18*$A$41,0)</f>
        <v>0</v>
      </c>
      <c r="P18" s="40">
        <f t="shared" si="37"/>
        <v>0</v>
      </c>
      <c r="Q18" s="41"/>
      <c r="R18" s="39">
        <f t="shared" si="38"/>
        <v>0</v>
      </c>
      <c r="S18" s="62">
        <f t="shared" si="39"/>
        <v>0</v>
      </c>
      <c r="T18" s="63">
        <f>F18*173.333333*$C$16</f>
        <v>0</v>
      </c>
      <c r="U18" s="39">
        <f>ROUND((R18/12*$F18*$C18),0)</f>
        <v>0</v>
      </c>
      <c r="V18" s="42">
        <f>ROUND(U18*$A$41,0)</f>
        <v>0</v>
      </c>
      <c r="W18" s="40">
        <f t="shared" si="40"/>
        <v>0</v>
      </c>
      <c r="X18" s="41"/>
      <c r="Y18" s="39">
        <f t="shared" si="41"/>
        <v>0</v>
      </c>
      <c r="Z18" s="62">
        <f t="shared" si="42"/>
        <v>0</v>
      </c>
      <c r="AA18" s="63">
        <f>G18*173.333333*$C$16</f>
        <v>0</v>
      </c>
      <c r="AB18" s="39">
        <f>ROUND((Y18/12*$G18*$C18),0)</f>
        <v>0</v>
      </c>
      <c r="AC18" s="39">
        <f>ROUND(AB18*$A$41,0)</f>
        <v>0</v>
      </c>
      <c r="AD18" s="40">
        <f t="shared" si="43"/>
        <v>0</v>
      </c>
      <c r="AE18" s="41"/>
      <c r="AF18" s="39">
        <f t="shared" si="44"/>
        <v>0</v>
      </c>
      <c r="AG18" s="62">
        <f t="shared" si="45"/>
        <v>0</v>
      </c>
      <c r="AH18" s="63">
        <f>H18*173.333333*$C$16</f>
        <v>0</v>
      </c>
      <c r="AI18" s="39">
        <f>ROUND((AF18/12*$H18*$C18),0)</f>
        <v>0</v>
      </c>
      <c r="AJ18" s="39">
        <f>ROUND(AI18*$A$41,0)</f>
        <v>0</v>
      </c>
      <c r="AK18" s="40">
        <f t="shared" si="46"/>
        <v>0</v>
      </c>
      <c r="AL18" s="41"/>
      <c r="AM18" s="39">
        <f t="shared" si="47"/>
        <v>0</v>
      </c>
      <c r="AN18" s="62">
        <f t="shared" si="48"/>
        <v>0</v>
      </c>
      <c r="AO18" s="63">
        <f>I18*173.333333*$C$16</f>
        <v>0</v>
      </c>
      <c r="AP18" s="39">
        <f>ROUND((AM18/12*$I18*$C18),0)</f>
        <v>0</v>
      </c>
      <c r="AQ18" s="39">
        <f>ROUND(AP18*$A$41,0)</f>
        <v>0</v>
      </c>
      <c r="AR18" s="40">
        <f t="shared" si="49"/>
        <v>0</v>
      </c>
      <c r="AS18" s="41"/>
      <c r="AT18" s="68">
        <f t="shared" si="50"/>
        <v>0</v>
      </c>
      <c r="AU18" s="43">
        <f t="shared" si="51"/>
        <v>0</v>
      </c>
      <c r="AW18" s="33">
        <f>SUM(M25+T25+AA25+AH25+AO25)</f>
        <v>0</v>
      </c>
    </row>
    <row r="19" spans="1:49" s="4" customFormat="1" x14ac:dyDescent="0.2">
      <c r="A19" s="61" t="s">
        <v>59</v>
      </c>
      <c r="B19" s="83">
        <f>Totals!B19</f>
        <v>0</v>
      </c>
      <c r="C19" s="90">
        <v>0</v>
      </c>
      <c r="D19" s="91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2"/>
      <c r="K19" s="38">
        <f>($D19)</f>
        <v>0</v>
      </c>
      <c r="L19" s="62">
        <f t="shared" si="36"/>
        <v>0</v>
      </c>
      <c r="M19" s="63">
        <f>E19*173.333333*$C$16</f>
        <v>0</v>
      </c>
      <c r="N19" s="39">
        <f>ROUND((K19/12*$E19*$C19),0)</f>
        <v>0</v>
      </c>
      <c r="O19" s="39">
        <f>ROUND(N19*$A$41,0)</f>
        <v>0</v>
      </c>
      <c r="P19" s="40">
        <f t="shared" si="37"/>
        <v>0</v>
      </c>
      <c r="Q19" s="41"/>
      <c r="R19" s="39">
        <f t="shared" si="38"/>
        <v>0</v>
      </c>
      <c r="S19" s="62">
        <f t="shared" si="39"/>
        <v>0</v>
      </c>
      <c r="T19" s="63">
        <f>F19*173.333333*$C$16</f>
        <v>0</v>
      </c>
      <c r="U19" s="39">
        <f>ROUND((R19/12*$F19*$C19),0)</f>
        <v>0</v>
      </c>
      <c r="V19" s="42">
        <f>ROUND(U19*$A$41,0)</f>
        <v>0</v>
      </c>
      <c r="W19" s="40">
        <f t="shared" si="40"/>
        <v>0</v>
      </c>
      <c r="X19" s="41"/>
      <c r="Y19" s="39">
        <f t="shared" si="41"/>
        <v>0</v>
      </c>
      <c r="Z19" s="62">
        <f t="shared" si="42"/>
        <v>0</v>
      </c>
      <c r="AA19" s="63">
        <f>G19*173.333333*$C$16</f>
        <v>0</v>
      </c>
      <c r="AB19" s="39">
        <f>ROUND((Y19/12*$G19*$C19),0)</f>
        <v>0</v>
      </c>
      <c r="AC19" s="39">
        <f>ROUND(AB19*$A$41,0)</f>
        <v>0</v>
      </c>
      <c r="AD19" s="40">
        <f t="shared" si="43"/>
        <v>0</v>
      </c>
      <c r="AE19" s="41"/>
      <c r="AF19" s="39">
        <f t="shared" si="44"/>
        <v>0</v>
      </c>
      <c r="AG19" s="62">
        <f t="shared" si="45"/>
        <v>0</v>
      </c>
      <c r="AH19" s="63">
        <f>H19*173.333333*$C$16</f>
        <v>0</v>
      </c>
      <c r="AI19" s="39">
        <f>ROUND((AF19/12*$H19*$C19),0)</f>
        <v>0</v>
      </c>
      <c r="AJ19" s="39">
        <f>ROUND(AI19*$A$41,0)</f>
        <v>0</v>
      </c>
      <c r="AK19" s="40">
        <f t="shared" si="46"/>
        <v>0</v>
      </c>
      <c r="AL19" s="41"/>
      <c r="AM19" s="39">
        <f t="shared" si="47"/>
        <v>0</v>
      </c>
      <c r="AN19" s="62">
        <f t="shared" si="48"/>
        <v>0</v>
      </c>
      <c r="AO19" s="63">
        <f>I19*173.333333*$C$16</f>
        <v>0</v>
      </c>
      <c r="AP19" s="39">
        <f>ROUND((AM19/12*$I19*$C19),0)</f>
        <v>0</v>
      </c>
      <c r="AQ19" s="39">
        <f>ROUND(AP19*$A$41,0)</f>
        <v>0</v>
      </c>
      <c r="AR19" s="40">
        <f t="shared" si="49"/>
        <v>0</v>
      </c>
      <c r="AS19" s="41"/>
      <c r="AT19" s="68">
        <f t="shared" si="50"/>
        <v>0</v>
      </c>
      <c r="AU19" s="43">
        <f t="shared" si="51"/>
        <v>0</v>
      </c>
      <c r="AW19" s="33">
        <f>SUM(M26+T26+AA26+AH26+AO26)</f>
        <v>0</v>
      </c>
    </row>
    <row r="20" spans="1:49" s="4" customFormat="1" x14ac:dyDescent="0.2">
      <c r="A20" s="4" t="s">
        <v>32</v>
      </c>
      <c r="B20" s="83">
        <f>Totals!B20</f>
        <v>0</v>
      </c>
      <c r="C20" s="90">
        <v>0</v>
      </c>
      <c r="D20" s="91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2"/>
      <c r="K20" s="38">
        <f t="shared" ref="K20:K35" si="52">($D20)</f>
        <v>0</v>
      </c>
      <c r="L20" s="62">
        <f t="shared" si="36"/>
        <v>0</v>
      </c>
      <c r="M20" s="63">
        <f>E20*173.333333*$C$21</f>
        <v>0</v>
      </c>
      <c r="N20" s="39">
        <f t="shared" ref="N20:N35" si="53">ROUND((K20/12*$E20*$C20),0)</f>
        <v>0</v>
      </c>
      <c r="O20" s="39">
        <f>ROUND(N20*$A$40,0)</f>
        <v>0</v>
      </c>
      <c r="P20" s="40">
        <f t="shared" si="37"/>
        <v>0</v>
      </c>
      <c r="Q20" s="41"/>
      <c r="R20" s="39">
        <f t="shared" si="38"/>
        <v>0</v>
      </c>
      <c r="S20" s="62">
        <f t="shared" si="39"/>
        <v>0</v>
      </c>
      <c r="T20" s="63">
        <f>F20*173.333333*$C$21</f>
        <v>0</v>
      </c>
      <c r="U20" s="39">
        <f t="shared" ref="U20:U35" si="54">ROUND((R20/12*$F20*$C20),0)</f>
        <v>0</v>
      </c>
      <c r="V20" s="39">
        <f>ROUND(U20*$A$40,0)</f>
        <v>0</v>
      </c>
      <c r="W20" s="40">
        <f t="shared" si="40"/>
        <v>0</v>
      </c>
      <c r="X20" s="41"/>
      <c r="Y20" s="39">
        <f t="shared" si="41"/>
        <v>0</v>
      </c>
      <c r="Z20" s="62">
        <f t="shared" si="42"/>
        <v>0</v>
      </c>
      <c r="AA20" s="63">
        <f>G20*173.333333*$C$21</f>
        <v>0</v>
      </c>
      <c r="AB20" s="39">
        <f t="shared" ref="AB20:AB35" si="55">ROUND((Y20/12*$G20*$C20),0)</f>
        <v>0</v>
      </c>
      <c r="AC20" s="39">
        <f>ROUND(AB20*$A$40,0)</f>
        <v>0</v>
      </c>
      <c r="AD20" s="40">
        <f t="shared" si="43"/>
        <v>0</v>
      </c>
      <c r="AE20" s="41"/>
      <c r="AF20" s="39">
        <f t="shared" si="44"/>
        <v>0</v>
      </c>
      <c r="AG20" s="62">
        <f t="shared" si="45"/>
        <v>0</v>
      </c>
      <c r="AH20" s="63">
        <f>H20*173.333333*$C$21</f>
        <v>0</v>
      </c>
      <c r="AI20" s="39">
        <f t="shared" ref="AI20:AI35" si="56">ROUND((AF20/12*$H20*$C20),0)</f>
        <v>0</v>
      </c>
      <c r="AJ20" s="39">
        <f>ROUND(AI20*$A$40,0)</f>
        <v>0</v>
      </c>
      <c r="AK20" s="40">
        <f t="shared" si="46"/>
        <v>0</v>
      </c>
      <c r="AL20" s="41"/>
      <c r="AM20" s="39">
        <f t="shared" si="47"/>
        <v>0</v>
      </c>
      <c r="AN20" s="62">
        <f t="shared" si="48"/>
        <v>0</v>
      </c>
      <c r="AO20" s="63">
        <f>I20*173.333333*$C$21</f>
        <v>0</v>
      </c>
      <c r="AP20" s="39">
        <f t="shared" ref="AP20:AP35" si="57">ROUND((AM20/12*$I20*$C20),0)</f>
        <v>0</v>
      </c>
      <c r="AQ20" s="39">
        <f>ROUND(AP20*$A$40,0)</f>
        <v>0</v>
      </c>
      <c r="AR20" s="40">
        <f t="shared" si="49"/>
        <v>0</v>
      </c>
      <c r="AS20" s="41"/>
      <c r="AT20" s="68">
        <f t="shared" si="50"/>
        <v>0</v>
      </c>
      <c r="AU20" s="43">
        <f t="shared" si="51"/>
        <v>0</v>
      </c>
      <c r="AW20" s="33">
        <f t="shared" ref="AW20:AW35" si="58">SUM(M21+T21+AA21+AH21+AO21)</f>
        <v>0</v>
      </c>
    </row>
    <row r="21" spans="1:49" s="4" customFormat="1" x14ac:dyDescent="0.2">
      <c r="A21" s="4" t="s">
        <v>32</v>
      </c>
      <c r="B21" s="83">
        <f>Totals!B21</f>
        <v>0</v>
      </c>
      <c r="C21" s="90">
        <v>0</v>
      </c>
      <c r="D21" s="91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2"/>
      <c r="K21" s="38">
        <f t="shared" si="52"/>
        <v>0</v>
      </c>
      <c r="L21" s="62">
        <f t="shared" si="36"/>
        <v>0</v>
      </c>
      <c r="M21" s="63">
        <f>E21*173.333333*$C$21</f>
        <v>0</v>
      </c>
      <c r="N21" s="39">
        <f t="shared" si="53"/>
        <v>0</v>
      </c>
      <c r="O21" s="39">
        <f>ROUND(N21*$A$40,0)</f>
        <v>0</v>
      </c>
      <c r="P21" s="40">
        <f t="shared" si="37"/>
        <v>0</v>
      </c>
      <c r="Q21" s="41"/>
      <c r="R21" s="39">
        <f t="shared" si="38"/>
        <v>0</v>
      </c>
      <c r="S21" s="62">
        <f t="shared" si="39"/>
        <v>0</v>
      </c>
      <c r="T21" s="63">
        <f>F21*173.333333*$C$21</f>
        <v>0</v>
      </c>
      <c r="U21" s="39">
        <f t="shared" si="54"/>
        <v>0</v>
      </c>
      <c r="V21" s="39">
        <f>ROUND(U21*$A$40,0)</f>
        <v>0</v>
      </c>
      <c r="W21" s="40">
        <f t="shared" si="40"/>
        <v>0</v>
      </c>
      <c r="X21" s="41"/>
      <c r="Y21" s="39">
        <f t="shared" si="41"/>
        <v>0</v>
      </c>
      <c r="Z21" s="62">
        <f t="shared" si="42"/>
        <v>0</v>
      </c>
      <c r="AA21" s="63">
        <f>G21*173.333333*$C$21</f>
        <v>0</v>
      </c>
      <c r="AB21" s="39">
        <f t="shared" si="55"/>
        <v>0</v>
      </c>
      <c r="AC21" s="39">
        <f>ROUND(AB21*$A$40,0)</f>
        <v>0</v>
      </c>
      <c r="AD21" s="40">
        <f t="shared" si="43"/>
        <v>0</v>
      </c>
      <c r="AE21" s="41"/>
      <c r="AF21" s="39">
        <f t="shared" si="44"/>
        <v>0</v>
      </c>
      <c r="AG21" s="62">
        <f t="shared" si="45"/>
        <v>0</v>
      </c>
      <c r="AH21" s="63">
        <f>H21*173.333333*$C$21</f>
        <v>0</v>
      </c>
      <c r="AI21" s="39">
        <f t="shared" si="56"/>
        <v>0</v>
      </c>
      <c r="AJ21" s="39">
        <f>ROUND(AI21*$A$40,0)</f>
        <v>0</v>
      </c>
      <c r="AK21" s="40">
        <f t="shared" si="46"/>
        <v>0</v>
      </c>
      <c r="AL21" s="41"/>
      <c r="AM21" s="39">
        <f t="shared" si="47"/>
        <v>0</v>
      </c>
      <c r="AN21" s="62">
        <f t="shared" si="48"/>
        <v>0</v>
      </c>
      <c r="AO21" s="63">
        <f>I21*173.333333*$C$21</f>
        <v>0</v>
      </c>
      <c r="AP21" s="39">
        <f t="shared" si="57"/>
        <v>0</v>
      </c>
      <c r="AQ21" s="39">
        <f>ROUND(AP21*$A$40,0)</f>
        <v>0</v>
      </c>
      <c r="AR21" s="40">
        <f t="shared" si="49"/>
        <v>0</v>
      </c>
      <c r="AS21" s="41"/>
      <c r="AT21" s="68">
        <f t="shared" si="50"/>
        <v>0</v>
      </c>
      <c r="AU21" s="43">
        <f t="shared" si="51"/>
        <v>0</v>
      </c>
      <c r="AW21" s="33">
        <f t="shared" si="58"/>
        <v>0</v>
      </c>
    </row>
    <row r="22" spans="1:49" s="4" customFormat="1" x14ac:dyDescent="0.2">
      <c r="A22" s="4" t="s">
        <v>32</v>
      </c>
      <c r="B22" s="83">
        <f>Totals!B22</f>
        <v>0</v>
      </c>
      <c r="C22" s="90">
        <v>0</v>
      </c>
      <c r="D22" s="91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2"/>
      <c r="K22" s="38">
        <f t="shared" si="52"/>
        <v>0</v>
      </c>
      <c r="L22" s="62">
        <f t="shared" si="36"/>
        <v>0</v>
      </c>
      <c r="M22" s="63">
        <f>E22*173.333333*$C$22</f>
        <v>0</v>
      </c>
      <c r="N22" s="39">
        <f t="shared" si="53"/>
        <v>0</v>
      </c>
      <c r="O22" s="39">
        <f>ROUND(N22*$A$40,0)</f>
        <v>0</v>
      </c>
      <c r="P22" s="40">
        <f t="shared" si="37"/>
        <v>0</v>
      </c>
      <c r="Q22" s="41"/>
      <c r="R22" s="39">
        <f t="shared" si="38"/>
        <v>0</v>
      </c>
      <c r="S22" s="62">
        <f t="shared" si="39"/>
        <v>0</v>
      </c>
      <c r="T22" s="63">
        <f>F22*173.333333*$C$22</f>
        <v>0</v>
      </c>
      <c r="U22" s="39">
        <f t="shared" si="54"/>
        <v>0</v>
      </c>
      <c r="V22" s="39">
        <f>ROUND(U22*$A$40,0)</f>
        <v>0</v>
      </c>
      <c r="W22" s="40">
        <f t="shared" si="40"/>
        <v>0</v>
      </c>
      <c r="X22" s="41"/>
      <c r="Y22" s="39">
        <f t="shared" si="41"/>
        <v>0</v>
      </c>
      <c r="Z22" s="62">
        <f t="shared" si="42"/>
        <v>0</v>
      </c>
      <c r="AA22" s="63">
        <f>G22*173.333333*$C$22</f>
        <v>0</v>
      </c>
      <c r="AB22" s="39">
        <f t="shared" si="55"/>
        <v>0</v>
      </c>
      <c r="AC22" s="39">
        <f>ROUND(AB22*$A$40,0)</f>
        <v>0</v>
      </c>
      <c r="AD22" s="40">
        <f t="shared" si="43"/>
        <v>0</v>
      </c>
      <c r="AE22" s="41"/>
      <c r="AF22" s="39">
        <f t="shared" si="44"/>
        <v>0</v>
      </c>
      <c r="AG22" s="62">
        <f t="shared" si="45"/>
        <v>0</v>
      </c>
      <c r="AH22" s="63">
        <f>H22*173.333333*$C$22</f>
        <v>0</v>
      </c>
      <c r="AI22" s="39">
        <f t="shared" si="56"/>
        <v>0</v>
      </c>
      <c r="AJ22" s="39">
        <f>ROUND(AI22*$A$40,0)</f>
        <v>0</v>
      </c>
      <c r="AK22" s="40">
        <f t="shared" si="46"/>
        <v>0</v>
      </c>
      <c r="AL22" s="41"/>
      <c r="AM22" s="39">
        <f t="shared" si="47"/>
        <v>0</v>
      </c>
      <c r="AN22" s="62">
        <f t="shared" si="48"/>
        <v>0</v>
      </c>
      <c r="AO22" s="63">
        <f>I22*173.333333*$C$22</f>
        <v>0</v>
      </c>
      <c r="AP22" s="39">
        <f t="shared" si="57"/>
        <v>0</v>
      </c>
      <c r="AQ22" s="39">
        <f>ROUND(AP22*$A$40,0)</f>
        <v>0</v>
      </c>
      <c r="AR22" s="40">
        <f t="shared" si="49"/>
        <v>0</v>
      </c>
      <c r="AS22" s="41"/>
      <c r="AT22" s="68">
        <f t="shared" si="50"/>
        <v>0</v>
      </c>
      <c r="AU22" s="43">
        <f t="shared" si="51"/>
        <v>0</v>
      </c>
      <c r="AW22" s="33">
        <f>SUM(M25+T25+AA25+AH25+AO25)</f>
        <v>0</v>
      </c>
    </row>
    <row r="23" spans="1:49" s="4" customFormat="1" x14ac:dyDescent="0.2">
      <c r="A23" s="4" t="s">
        <v>32</v>
      </c>
      <c r="B23" s="83">
        <f>Totals!B23</f>
        <v>0</v>
      </c>
      <c r="C23" s="90">
        <v>0</v>
      </c>
      <c r="D23" s="91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2"/>
      <c r="K23" s="38">
        <f t="shared" si="52"/>
        <v>0</v>
      </c>
      <c r="L23" s="62">
        <f t="shared" si="36"/>
        <v>0</v>
      </c>
      <c r="M23" s="63">
        <f>E23*173.333333*$C$21</f>
        <v>0</v>
      </c>
      <c r="N23" s="39">
        <f t="shared" si="53"/>
        <v>0</v>
      </c>
      <c r="O23" s="39">
        <f>ROUND(N23*$A$40,0)</f>
        <v>0</v>
      </c>
      <c r="P23" s="40">
        <f t="shared" si="37"/>
        <v>0</v>
      </c>
      <c r="Q23" s="41"/>
      <c r="R23" s="39">
        <f t="shared" si="38"/>
        <v>0</v>
      </c>
      <c r="S23" s="62">
        <f t="shared" si="39"/>
        <v>0</v>
      </c>
      <c r="T23" s="63">
        <f>F23*173.333333*$C$21</f>
        <v>0</v>
      </c>
      <c r="U23" s="39">
        <f t="shared" si="54"/>
        <v>0</v>
      </c>
      <c r="V23" s="39">
        <f>ROUND(U23*$A$40,0)</f>
        <v>0</v>
      </c>
      <c r="W23" s="40">
        <f t="shared" si="40"/>
        <v>0</v>
      </c>
      <c r="X23" s="41"/>
      <c r="Y23" s="39">
        <f t="shared" si="41"/>
        <v>0</v>
      </c>
      <c r="Z23" s="62">
        <f t="shared" si="42"/>
        <v>0</v>
      </c>
      <c r="AA23" s="63">
        <f>G23*173.333333*$C$21</f>
        <v>0</v>
      </c>
      <c r="AB23" s="39">
        <f t="shared" si="55"/>
        <v>0</v>
      </c>
      <c r="AC23" s="39">
        <f>ROUND(AB23*$A$40,0)</f>
        <v>0</v>
      </c>
      <c r="AD23" s="40">
        <f t="shared" si="43"/>
        <v>0</v>
      </c>
      <c r="AE23" s="41"/>
      <c r="AF23" s="39">
        <f t="shared" si="44"/>
        <v>0</v>
      </c>
      <c r="AG23" s="62">
        <f t="shared" si="45"/>
        <v>0</v>
      </c>
      <c r="AH23" s="63">
        <f>H23*173.333333*$C$21</f>
        <v>0</v>
      </c>
      <c r="AI23" s="39">
        <f t="shared" si="56"/>
        <v>0</v>
      </c>
      <c r="AJ23" s="39">
        <f>ROUND(AI23*$A$40,0)</f>
        <v>0</v>
      </c>
      <c r="AK23" s="40">
        <f t="shared" si="46"/>
        <v>0</v>
      </c>
      <c r="AL23" s="41"/>
      <c r="AM23" s="39">
        <f t="shared" si="47"/>
        <v>0</v>
      </c>
      <c r="AN23" s="62">
        <f t="shared" si="48"/>
        <v>0</v>
      </c>
      <c r="AO23" s="63">
        <f>I23*173.333333*$C$21</f>
        <v>0</v>
      </c>
      <c r="AP23" s="39">
        <f t="shared" si="57"/>
        <v>0</v>
      </c>
      <c r="AQ23" s="39">
        <f>ROUND(AP23*$A$40,0)</f>
        <v>0</v>
      </c>
      <c r="AR23" s="40">
        <f t="shared" si="49"/>
        <v>0</v>
      </c>
      <c r="AS23" s="41"/>
      <c r="AT23" s="68">
        <f t="shared" si="50"/>
        <v>0</v>
      </c>
      <c r="AU23" s="43">
        <f t="shared" si="51"/>
        <v>0</v>
      </c>
      <c r="AW23" s="33">
        <f t="shared" ref="AW23" si="59">SUM(M24+T24+AA24+AH24+AO24)</f>
        <v>0</v>
      </c>
    </row>
    <row r="24" spans="1:49" s="4" customFormat="1" x14ac:dyDescent="0.2">
      <c r="A24" s="4" t="s">
        <v>32</v>
      </c>
      <c r="B24" s="83">
        <f>Totals!B24</f>
        <v>0</v>
      </c>
      <c r="C24" s="90">
        <v>0</v>
      </c>
      <c r="D24" s="91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2"/>
      <c r="K24" s="38">
        <f t="shared" si="52"/>
        <v>0</v>
      </c>
      <c r="L24" s="62">
        <f t="shared" si="36"/>
        <v>0</v>
      </c>
      <c r="M24" s="63">
        <f>E24*173.333333*$C$22</f>
        <v>0</v>
      </c>
      <c r="N24" s="39">
        <f t="shared" si="53"/>
        <v>0</v>
      </c>
      <c r="O24" s="39">
        <f>ROUND(N24*$A$40,0)</f>
        <v>0</v>
      </c>
      <c r="P24" s="40">
        <f t="shared" si="37"/>
        <v>0</v>
      </c>
      <c r="Q24" s="41"/>
      <c r="R24" s="39">
        <f t="shared" si="38"/>
        <v>0</v>
      </c>
      <c r="S24" s="62">
        <f t="shared" si="39"/>
        <v>0</v>
      </c>
      <c r="T24" s="63">
        <f>F24*173.333333*$C$22</f>
        <v>0</v>
      </c>
      <c r="U24" s="39">
        <f t="shared" si="54"/>
        <v>0</v>
      </c>
      <c r="V24" s="39">
        <f>ROUND(U24*$A$40,0)</f>
        <v>0</v>
      </c>
      <c r="W24" s="40">
        <f t="shared" si="40"/>
        <v>0</v>
      </c>
      <c r="X24" s="41"/>
      <c r="Y24" s="39">
        <f t="shared" si="41"/>
        <v>0</v>
      </c>
      <c r="Z24" s="62">
        <f t="shared" si="42"/>
        <v>0</v>
      </c>
      <c r="AA24" s="63">
        <f>G24*173.333333*$C$22</f>
        <v>0</v>
      </c>
      <c r="AB24" s="39">
        <f t="shared" si="55"/>
        <v>0</v>
      </c>
      <c r="AC24" s="39">
        <f>ROUND(AB24*$A$40,0)</f>
        <v>0</v>
      </c>
      <c r="AD24" s="40">
        <f t="shared" si="43"/>
        <v>0</v>
      </c>
      <c r="AE24" s="41"/>
      <c r="AF24" s="39">
        <f t="shared" si="44"/>
        <v>0</v>
      </c>
      <c r="AG24" s="62">
        <f t="shared" si="45"/>
        <v>0</v>
      </c>
      <c r="AH24" s="63">
        <f>H24*173.333333*$C$22</f>
        <v>0</v>
      </c>
      <c r="AI24" s="39">
        <f t="shared" si="56"/>
        <v>0</v>
      </c>
      <c r="AJ24" s="39">
        <f>ROUND(AI24*$A$40,0)</f>
        <v>0</v>
      </c>
      <c r="AK24" s="40">
        <f t="shared" si="46"/>
        <v>0</v>
      </c>
      <c r="AL24" s="41"/>
      <c r="AM24" s="39">
        <f t="shared" si="47"/>
        <v>0</v>
      </c>
      <c r="AN24" s="62">
        <f t="shared" si="48"/>
        <v>0</v>
      </c>
      <c r="AO24" s="63">
        <f>I24*173.333333*$C$22</f>
        <v>0</v>
      </c>
      <c r="AP24" s="39">
        <f t="shared" si="57"/>
        <v>0</v>
      </c>
      <c r="AQ24" s="39">
        <f>ROUND(AP24*$A$40,0)</f>
        <v>0</v>
      </c>
      <c r="AR24" s="40">
        <f t="shared" si="49"/>
        <v>0</v>
      </c>
      <c r="AS24" s="41"/>
      <c r="AT24" s="68">
        <f t="shared" si="50"/>
        <v>0</v>
      </c>
      <c r="AU24" s="43">
        <f t="shared" si="51"/>
        <v>0</v>
      </c>
      <c r="AW24" s="33">
        <f>SUM(M27+T27+AA27+AH27+AO27)</f>
        <v>0</v>
      </c>
    </row>
    <row r="25" spans="1:49" s="4" customFormat="1" x14ac:dyDescent="0.2">
      <c r="A25" s="61" t="s">
        <v>58</v>
      </c>
      <c r="B25" s="83" t="str">
        <f>Totals!B25</f>
        <v>ME Non</v>
      </c>
      <c r="C25" s="90">
        <v>0</v>
      </c>
      <c r="D25" s="113">
        <f>IFERROR(VLOOKUP(B25,Totals!$B$98:$C$111,2,0),0)</f>
        <v>32000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2"/>
      <c r="K25" s="38">
        <f t="shared" si="52"/>
        <v>32000</v>
      </c>
      <c r="L25" s="62">
        <f t="shared" ref="L25:L32" si="60">K25/12/86.6666666</f>
        <v>30.769230792899407</v>
      </c>
      <c r="M25" s="63">
        <f>E25*86.6666666*$C$25</f>
        <v>0</v>
      </c>
      <c r="N25" s="39">
        <f t="shared" si="53"/>
        <v>0</v>
      </c>
      <c r="O25" s="39">
        <f t="shared" ref="O25:O32" si="61">ROUND(N25*$A$42,0)</f>
        <v>0</v>
      </c>
      <c r="P25" s="40">
        <f t="shared" si="37"/>
        <v>0</v>
      </c>
      <c r="Q25" s="41"/>
      <c r="R25" s="39">
        <f t="shared" si="38"/>
        <v>33280</v>
      </c>
      <c r="S25" s="62">
        <f t="shared" ref="S25:S32" si="62">R25/12/86.6666666</f>
        <v>32.000000024615389</v>
      </c>
      <c r="T25" s="63">
        <f>F25*86.6666666*$C$25</f>
        <v>0</v>
      </c>
      <c r="U25" s="39">
        <f t="shared" si="54"/>
        <v>0</v>
      </c>
      <c r="V25" s="42">
        <f t="shared" ref="V25:V32" si="63">ROUND(U25*$A$42,0)</f>
        <v>0</v>
      </c>
      <c r="W25" s="40">
        <f t="shared" si="40"/>
        <v>0</v>
      </c>
      <c r="X25" s="41"/>
      <c r="Y25" s="39">
        <f t="shared" si="41"/>
        <v>34611</v>
      </c>
      <c r="Z25" s="62">
        <f t="shared" ref="Z25:Z32" si="64">Y25/12/86.6666666</f>
        <v>33.279807717907545</v>
      </c>
      <c r="AA25" s="63">
        <f>G25*86.6666666*$C$25</f>
        <v>0</v>
      </c>
      <c r="AB25" s="39">
        <f t="shared" si="55"/>
        <v>0</v>
      </c>
      <c r="AC25" s="39">
        <f t="shared" ref="AC25:AC32" si="65">ROUND(AB25*$A$42,0)</f>
        <v>0</v>
      </c>
      <c r="AD25" s="40">
        <f t="shared" si="43"/>
        <v>0</v>
      </c>
      <c r="AE25" s="41"/>
      <c r="AF25" s="39">
        <f t="shared" si="44"/>
        <v>35995</v>
      </c>
      <c r="AG25" s="62">
        <f t="shared" ref="AG25:AG32" si="66">AF25/12/86.6666666</f>
        <v>34.610576949700445</v>
      </c>
      <c r="AH25" s="63">
        <f>H25*86.6666666*$C$25</f>
        <v>0</v>
      </c>
      <c r="AI25" s="39">
        <f t="shared" si="56"/>
        <v>0</v>
      </c>
      <c r="AJ25" s="39">
        <f t="shared" ref="AJ25:AJ32" si="67">ROUND(AI25*$A$42,0)</f>
        <v>0</v>
      </c>
      <c r="AK25" s="40">
        <f t="shared" si="46"/>
        <v>0</v>
      </c>
      <c r="AL25" s="41"/>
      <c r="AM25" s="39">
        <f t="shared" si="47"/>
        <v>37435</v>
      </c>
      <c r="AN25" s="62">
        <f t="shared" ref="AN25:AN32" si="68">AM25/12/86.6666666</f>
        <v>35.995192335380921</v>
      </c>
      <c r="AO25" s="63">
        <f>I25*86.6666666*$C$25</f>
        <v>0</v>
      </c>
      <c r="AP25" s="39">
        <f t="shared" si="57"/>
        <v>0</v>
      </c>
      <c r="AQ25" s="39">
        <f t="shared" ref="AQ25:AQ32" si="69">ROUND(AP25*$A$42,0)</f>
        <v>0</v>
      </c>
      <c r="AR25" s="40">
        <f t="shared" si="49"/>
        <v>0</v>
      </c>
      <c r="AS25" s="41"/>
      <c r="AT25" s="68">
        <f t="shared" si="50"/>
        <v>0</v>
      </c>
      <c r="AU25" s="43">
        <f t="shared" si="51"/>
        <v>0</v>
      </c>
      <c r="AW25" s="33">
        <f>SUM(M29+T29+AA29+AH29+AO29)</f>
        <v>0</v>
      </c>
    </row>
    <row r="26" spans="1:49" s="4" customFormat="1" x14ac:dyDescent="0.2">
      <c r="A26" s="61" t="s">
        <v>58</v>
      </c>
      <c r="B26" s="83">
        <f>Totals!B26</f>
        <v>0</v>
      </c>
      <c r="C26" s="90">
        <v>0</v>
      </c>
      <c r="D26" s="113">
        <f>IFERROR(VLOOKUP(B26,Totals!$B$98:$C$111,2,0),0)</f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2"/>
      <c r="K26" s="38">
        <f t="shared" si="52"/>
        <v>0</v>
      </c>
      <c r="L26" s="62">
        <f t="shared" si="60"/>
        <v>0</v>
      </c>
      <c r="M26" s="63">
        <f>E26*86.6666666*$C$25</f>
        <v>0</v>
      </c>
      <c r="N26" s="39">
        <f t="shared" si="53"/>
        <v>0</v>
      </c>
      <c r="O26" s="39">
        <f t="shared" si="61"/>
        <v>0</v>
      </c>
      <c r="P26" s="40">
        <f t="shared" si="37"/>
        <v>0</v>
      </c>
      <c r="Q26" s="41"/>
      <c r="R26" s="39">
        <f t="shared" si="38"/>
        <v>0</v>
      </c>
      <c r="S26" s="62">
        <f t="shared" si="62"/>
        <v>0</v>
      </c>
      <c r="T26" s="63">
        <f>F26*86.6666666*$C$25</f>
        <v>0</v>
      </c>
      <c r="U26" s="39">
        <f t="shared" si="54"/>
        <v>0</v>
      </c>
      <c r="V26" s="42">
        <f t="shared" si="63"/>
        <v>0</v>
      </c>
      <c r="W26" s="40">
        <f t="shared" si="40"/>
        <v>0</v>
      </c>
      <c r="X26" s="41"/>
      <c r="Y26" s="39">
        <f t="shared" si="41"/>
        <v>0</v>
      </c>
      <c r="Z26" s="62">
        <f t="shared" si="64"/>
        <v>0</v>
      </c>
      <c r="AA26" s="63">
        <f>G26*86.6666666*$C$25</f>
        <v>0</v>
      </c>
      <c r="AB26" s="39">
        <f t="shared" si="55"/>
        <v>0</v>
      </c>
      <c r="AC26" s="39">
        <f t="shared" si="65"/>
        <v>0</v>
      </c>
      <c r="AD26" s="40">
        <f t="shared" si="43"/>
        <v>0</v>
      </c>
      <c r="AE26" s="41"/>
      <c r="AF26" s="39">
        <f t="shared" si="44"/>
        <v>0</v>
      </c>
      <c r="AG26" s="62">
        <f t="shared" si="66"/>
        <v>0</v>
      </c>
      <c r="AH26" s="63">
        <f>H26*86.6666666*$C$25</f>
        <v>0</v>
      </c>
      <c r="AI26" s="39">
        <f t="shared" si="56"/>
        <v>0</v>
      </c>
      <c r="AJ26" s="39">
        <f t="shared" si="67"/>
        <v>0</v>
      </c>
      <c r="AK26" s="40">
        <f t="shared" si="46"/>
        <v>0</v>
      </c>
      <c r="AL26" s="41"/>
      <c r="AM26" s="39">
        <f t="shared" si="47"/>
        <v>0</v>
      </c>
      <c r="AN26" s="62">
        <f t="shared" si="68"/>
        <v>0</v>
      </c>
      <c r="AO26" s="63">
        <f>I26*86.6666666*$C$25</f>
        <v>0</v>
      </c>
      <c r="AP26" s="39">
        <f t="shared" si="57"/>
        <v>0</v>
      </c>
      <c r="AQ26" s="39">
        <f t="shared" si="69"/>
        <v>0</v>
      </c>
      <c r="AR26" s="40">
        <f t="shared" si="49"/>
        <v>0</v>
      </c>
      <c r="AS26" s="41"/>
      <c r="AT26" s="68">
        <f t="shared" si="50"/>
        <v>0</v>
      </c>
      <c r="AU26" s="43">
        <f t="shared" si="51"/>
        <v>0</v>
      </c>
      <c r="AW26" s="33">
        <f>SUM(M33+T33+AA33+AH33+AO33)</f>
        <v>0</v>
      </c>
    </row>
    <row r="27" spans="1:49" s="4" customFormat="1" x14ac:dyDescent="0.2">
      <c r="A27" s="61" t="s">
        <v>58</v>
      </c>
      <c r="B27" s="83">
        <f>Totals!B27</f>
        <v>0</v>
      </c>
      <c r="C27" s="90">
        <v>0</v>
      </c>
      <c r="D27" s="113">
        <f>IFERROR(VLOOKUP(B27,Totals!$B$98:$C$111,2,0),0)</f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2"/>
      <c r="K27" s="38">
        <f t="shared" si="52"/>
        <v>0</v>
      </c>
      <c r="L27" s="62">
        <f t="shared" si="60"/>
        <v>0</v>
      </c>
      <c r="M27" s="63">
        <f t="shared" ref="M27:M32" si="70">E27*86.6666666*$C$29</f>
        <v>0</v>
      </c>
      <c r="N27" s="39">
        <f t="shared" si="53"/>
        <v>0</v>
      </c>
      <c r="O27" s="39">
        <f t="shared" si="61"/>
        <v>0</v>
      </c>
      <c r="P27" s="40">
        <f t="shared" si="37"/>
        <v>0</v>
      </c>
      <c r="Q27" s="41"/>
      <c r="R27" s="39">
        <f t="shared" si="38"/>
        <v>0</v>
      </c>
      <c r="S27" s="62">
        <f t="shared" si="62"/>
        <v>0</v>
      </c>
      <c r="T27" s="63">
        <f t="shared" ref="T27:T32" si="71">F27*86.6666666*$C$29</f>
        <v>0</v>
      </c>
      <c r="U27" s="39">
        <f t="shared" si="54"/>
        <v>0</v>
      </c>
      <c r="V27" s="42">
        <f t="shared" si="63"/>
        <v>0</v>
      </c>
      <c r="W27" s="40">
        <f t="shared" si="40"/>
        <v>0</v>
      </c>
      <c r="X27" s="41"/>
      <c r="Y27" s="39">
        <f t="shared" si="41"/>
        <v>0</v>
      </c>
      <c r="Z27" s="62">
        <f t="shared" si="64"/>
        <v>0</v>
      </c>
      <c r="AA27" s="63">
        <f t="shared" ref="AA27:AA32" si="72">G27*86.6666666*$C$29</f>
        <v>0</v>
      </c>
      <c r="AB27" s="39">
        <f t="shared" si="55"/>
        <v>0</v>
      </c>
      <c r="AC27" s="39">
        <f t="shared" si="65"/>
        <v>0</v>
      </c>
      <c r="AD27" s="40">
        <f t="shared" si="43"/>
        <v>0</v>
      </c>
      <c r="AE27" s="41"/>
      <c r="AF27" s="39">
        <f t="shared" si="44"/>
        <v>0</v>
      </c>
      <c r="AG27" s="62">
        <f t="shared" si="66"/>
        <v>0</v>
      </c>
      <c r="AH27" s="63">
        <f t="shared" ref="AH27:AH32" si="73">H27*86.6666666*$C$29</f>
        <v>0</v>
      </c>
      <c r="AI27" s="39">
        <f t="shared" si="56"/>
        <v>0</v>
      </c>
      <c r="AJ27" s="39">
        <f t="shared" si="67"/>
        <v>0</v>
      </c>
      <c r="AK27" s="40">
        <f t="shared" si="46"/>
        <v>0</v>
      </c>
      <c r="AL27" s="41"/>
      <c r="AM27" s="39">
        <f t="shared" si="47"/>
        <v>0</v>
      </c>
      <c r="AN27" s="62">
        <f t="shared" si="68"/>
        <v>0</v>
      </c>
      <c r="AO27" s="63">
        <f t="shared" ref="AO27:AO32" si="74">I27*86.6666666*$C$29</f>
        <v>0</v>
      </c>
      <c r="AP27" s="39">
        <f t="shared" si="57"/>
        <v>0</v>
      </c>
      <c r="AQ27" s="39">
        <f t="shared" si="69"/>
        <v>0</v>
      </c>
      <c r="AR27" s="40">
        <f t="shared" si="49"/>
        <v>0</v>
      </c>
      <c r="AS27" s="41"/>
      <c r="AT27" s="68">
        <f t="shared" si="50"/>
        <v>0</v>
      </c>
      <c r="AU27" s="43">
        <f t="shared" si="51"/>
        <v>0</v>
      </c>
      <c r="AW27" s="33">
        <f t="shared" ref="AW27:AW28" si="75">SUM(M28+T28+AA28+AH28+AO28)</f>
        <v>0</v>
      </c>
    </row>
    <row r="28" spans="1:49" s="4" customFormat="1" x14ac:dyDescent="0.2">
      <c r="A28" s="61" t="s">
        <v>58</v>
      </c>
      <c r="B28" s="83">
        <f>Totals!B28</f>
        <v>0</v>
      </c>
      <c r="C28" s="90">
        <v>0</v>
      </c>
      <c r="D28" s="113">
        <f>IFERROR(VLOOKUP(B28,Totals!$B$98:$C$111,2,0),0)</f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2"/>
      <c r="K28" s="38">
        <f t="shared" si="52"/>
        <v>0</v>
      </c>
      <c r="L28" s="62">
        <f t="shared" si="60"/>
        <v>0</v>
      </c>
      <c r="M28" s="63">
        <f t="shared" si="70"/>
        <v>0</v>
      </c>
      <c r="N28" s="39">
        <f t="shared" si="53"/>
        <v>0</v>
      </c>
      <c r="O28" s="39">
        <f t="shared" si="61"/>
        <v>0</v>
      </c>
      <c r="P28" s="40">
        <f t="shared" si="37"/>
        <v>0</v>
      </c>
      <c r="Q28" s="41"/>
      <c r="R28" s="39">
        <f t="shared" si="38"/>
        <v>0</v>
      </c>
      <c r="S28" s="62">
        <f t="shared" si="62"/>
        <v>0</v>
      </c>
      <c r="T28" s="63">
        <f t="shared" si="71"/>
        <v>0</v>
      </c>
      <c r="U28" s="39">
        <f t="shared" si="54"/>
        <v>0</v>
      </c>
      <c r="V28" s="42">
        <f t="shared" si="63"/>
        <v>0</v>
      </c>
      <c r="W28" s="40">
        <f t="shared" si="40"/>
        <v>0</v>
      </c>
      <c r="X28" s="41"/>
      <c r="Y28" s="39">
        <f t="shared" si="41"/>
        <v>0</v>
      </c>
      <c r="Z28" s="62">
        <f t="shared" si="64"/>
        <v>0</v>
      </c>
      <c r="AA28" s="63">
        <f t="shared" si="72"/>
        <v>0</v>
      </c>
      <c r="AB28" s="39">
        <f t="shared" si="55"/>
        <v>0</v>
      </c>
      <c r="AC28" s="39">
        <f t="shared" si="65"/>
        <v>0</v>
      </c>
      <c r="AD28" s="40">
        <f t="shared" si="43"/>
        <v>0</v>
      </c>
      <c r="AE28" s="41"/>
      <c r="AF28" s="39">
        <f t="shared" si="44"/>
        <v>0</v>
      </c>
      <c r="AG28" s="62">
        <f t="shared" si="66"/>
        <v>0</v>
      </c>
      <c r="AH28" s="63">
        <f t="shared" si="73"/>
        <v>0</v>
      </c>
      <c r="AI28" s="39">
        <f t="shared" si="56"/>
        <v>0</v>
      </c>
      <c r="AJ28" s="39">
        <f t="shared" si="67"/>
        <v>0</v>
      </c>
      <c r="AK28" s="40">
        <f t="shared" si="46"/>
        <v>0</v>
      </c>
      <c r="AL28" s="41"/>
      <c r="AM28" s="39">
        <f t="shared" si="47"/>
        <v>0</v>
      </c>
      <c r="AN28" s="62">
        <f t="shared" si="68"/>
        <v>0</v>
      </c>
      <c r="AO28" s="63">
        <f t="shared" si="74"/>
        <v>0</v>
      </c>
      <c r="AP28" s="39">
        <f t="shared" si="57"/>
        <v>0</v>
      </c>
      <c r="AQ28" s="39">
        <f t="shared" si="69"/>
        <v>0</v>
      </c>
      <c r="AR28" s="40">
        <f t="shared" si="49"/>
        <v>0</v>
      </c>
      <c r="AS28" s="41"/>
      <c r="AT28" s="68">
        <f t="shared" si="50"/>
        <v>0</v>
      </c>
      <c r="AU28" s="43">
        <f t="shared" si="51"/>
        <v>0</v>
      </c>
      <c r="AW28" s="33">
        <f t="shared" si="75"/>
        <v>0</v>
      </c>
    </row>
    <row r="29" spans="1:49" s="4" customFormat="1" x14ac:dyDescent="0.2">
      <c r="A29" s="61" t="s">
        <v>58</v>
      </c>
      <c r="B29" s="83">
        <f>Totals!B29</f>
        <v>0</v>
      </c>
      <c r="C29" s="90">
        <v>0</v>
      </c>
      <c r="D29" s="113">
        <f>IFERROR(VLOOKUP(B29,Totals!$B$98:$C$111,2,0),0)</f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2"/>
      <c r="K29" s="38">
        <f t="shared" si="52"/>
        <v>0</v>
      </c>
      <c r="L29" s="62">
        <f t="shared" si="60"/>
        <v>0</v>
      </c>
      <c r="M29" s="63">
        <f t="shared" si="70"/>
        <v>0</v>
      </c>
      <c r="N29" s="39">
        <f t="shared" si="53"/>
        <v>0</v>
      </c>
      <c r="O29" s="39">
        <f t="shared" si="61"/>
        <v>0</v>
      </c>
      <c r="P29" s="40">
        <f t="shared" si="37"/>
        <v>0</v>
      </c>
      <c r="Q29" s="41"/>
      <c r="R29" s="39">
        <f t="shared" si="38"/>
        <v>0</v>
      </c>
      <c r="S29" s="62">
        <f t="shared" si="62"/>
        <v>0</v>
      </c>
      <c r="T29" s="63">
        <f t="shared" si="71"/>
        <v>0</v>
      </c>
      <c r="U29" s="39">
        <f t="shared" si="54"/>
        <v>0</v>
      </c>
      <c r="V29" s="42">
        <f t="shared" si="63"/>
        <v>0</v>
      </c>
      <c r="W29" s="40">
        <f t="shared" si="40"/>
        <v>0</v>
      </c>
      <c r="X29" s="41"/>
      <c r="Y29" s="39">
        <f t="shared" si="41"/>
        <v>0</v>
      </c>
      <c r="Z29" s="62">
        <f t="shared" si="64"/>
        <v>0</v>
      </c>
      <c r="AA29" s="63">
        <f t="shared" si="72"/>
        <v>0</v>
      </c>
      <c r="AB29" s="39">
        <f t="shared" si="55"/>
        <v>0</v>
      </c>
      <c r="AC29" s="39">
        <f t="shared" si="65"/>
        <v>0</v>
      </c>
      <c r="AD29" s="40">
        <f t="shared" si="43"/>
        <v>0</v>
      </c>
      <c r="AE29" s="41"/>
      <c r="AF29" s="39">
        <f t="shared" si="44"/>
        <v>0</v>
      </c>
      <c r="AG29" s="62">
        <f t="shared" si="66"/>
        <v>0</v>
      </c>
      <c r="AH29" s="63">
        <f t="shared" si="73"/>
        <v>0</v>
      </c>
      <c r="AI29" s="39">
        <f t="shared" si="56"/>
        <v>0</v>
      </c>
      <c r="AJ29" s="39">
        <f t="shared" si="67"/>
        <v>0</v>
      </c>
      <c r="AK29" s="40">
        <f t="shared" si="46"/>
        <v>0</v>
      </c>
      <c r="AL29" s="41"/>
      <c r="AM29" s="39">
        <f t="shared" si="47"/>
        <v>0</v>
      </c>
      <c r="AN29" s="62">
        <f t="shared" si="68"/>
        <v>0</v>
      </c>
      <c r="AO29" s="63">
        <f t="shared" si="74"/>
        <v>0</v>
      </c>
      <c r="AP29" s="39">
        <f t="shared" si="57"/>
        <v>0</v>
      </c>
      <c r="AQ29" s="39">
        <f t="shared" si="69"/>
        <v>0</v>
      </c>
      <c r="AR29" s="40">
        <f t="shared" si="49"/>
        <v>0</v>
      </c>
      <c r="AS29" s="41"/>
      <c r="AT29" s="68">
        <f t="shared" si="50"/>
        <v>0</v>
      </c>
      <c r="AU29" s="43">
        <f t="shared" si="51"/>
        <v>0</v>
      </c>
      <c r="AW29" s="33">
        <f>SUM(M33+T33+AA33+AH33+AO33)</f>
        <v>0</v>
      </c>
    </row>
    <row r="30" spans="1:49" s="4" customFormat="1" x14ac:dyDescent="0.2">
      <c r="A30" s="61" t="s">
        <v>58</v>
      </c>
      <c r="B30" s="83">
        <f>Totals!B30</f>
        <v>0</v>
      </c>
      <c r="C30" s="90">
        <v>0</v>
      </c>
      <c r="D30" s="113">
        <f>IFERROR(VLOOKUP(B30,Totals!$B$98:$C$111,2,0),0)</f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2"/>
      <c r="K30" s="38">
        <f t="shared" si="52"/>
        <v>0</v>
      </c>
      <c r="L30" s="62">
        <f t="shared" si="60"/>
        <v>0</v>
      </c>
      <c r="M30" s="63">
        <f t="shared" si="70"/>
        <v>0</v>
      </c>
      <c r="N30" s="39">
        <f t="shared" si="53"/>
        <v>0</v>
      </c>
      <c r="O30" s="39">
        <f t="shared" si="61"/>
        <v>0</v>
      </c>
      <c r="P30" s="40">
        <f t="shared" si="37"/>
        <v>0</v>
      </c>
      <c r="Q30" s="41"/>
      <c r="R30" s="39">
        <f t="shared" si="38"/>
        <v>0</v>
      </c>
      <c r="S30" s="62">
        <f t="shared" si="62"/>
        <v>0</v>
      </c>
      <c r="T30" s="63">
        <f t="shared" si="71"/>
        <v>0</v>
      </c>
      <c r="U30" s="39">
        <f t="shared" si="54"/>
        <v>0</v>
      </c>
      <c r="V30" s="42">
        <f t="shared" si="63"/>
        <v>0</v>
      </c>
      <c r="W30" s="40">
        <f t="shared" si="40"/>
        <v>0</v>
      </c>
      <c r="X30" s="41"/>
      <c r="Y30" s="39">
        <f t="shared" si="41"/>
        <v>0</v>
      </c>
      <c r="Z30" s="62">
        <f t="shared" si="64"/>
        <v>0</v>
      </c>
      <c r="AA30" s="63">
        <f t="shared" si="72"/>
        <v>0</v>
      </c>
      <c r="AB30" s="39">
        <f t="shared" si="55"/>
        <v>0</v>
      </c>
      <c r="AC30" s="39">
        <f t="shared" si="65"/>
        <v>0</v>
      </c>
      <c r="AD30" s="40">
        <f t="shared" si="43"/>
        <v>0</v>
      </c>
      <c r="AE30" s="41"/>
      <c r="AF30" s="39">
        <f t="shared" si="44"/>
        <v>0</v>
      </c>
      <c r="AG30" s="62">
        <f t="shared" si="66"/>
        <v>0</v>
      </c>
      <c r="AH30" s="63">
        <f t="shared" si="73"/>
        <v>0</v>
      </c>
      <c r="AI30" s="39">
        <f t="shared" si="56"/>
        <v>0</v>
      </c>
      <c r="AJ30" s="39">
        <f t="shared" si="67"/>
        <v>0</v>
      </c>
      <c r="AK30" s="40">
        <f t="shared" si="46"/>
        <v>0</v>
      </c>
      <c r="AL30" s="41"/>
      <c r="AM30" s="39">
        <f t="shared" si="47"/>
        <v>0</v>
      </c>
      <c r="AN30" s="62">
        <f t="shared" si="68"/>
        <v>0</v>
      </c>
      <c r="AO30" s="63">
        <f t="shared" si="74"/>
        <v>0</v>
      </c>
      <c r="AP30" s="39">
        <f t="shared" si="57"/>
        <v>0</v>
      </c>
      <c r="AQ30" s="39">
        <f t="shared" si="69"/>
        <v>0</v>
      </c>
      <c r="AR30" s="40">
        <f t="shared" si="49"/>
        <v>0</v>
      </c>
      <c r="AS30" s="41"/>
      <c r="AT30" s="68">
        <f t="shared" si="50"/>
        <v>0</v>
      </c>
      <c r="AU30" s="43">
        <f t="shared" si="51"/>
        <v>0</v>
      </c>
      <c r="AW30" s="33">
        <f>SUM(M34+T34+AA34+AH34+AO34)</f>
        <v>0</v>
      </c>
    </row>
    <row r="31" spans="1:49" s="4" customFormat="1" x14ac:dyDescent="0.2">
      <c r="A31" s="61" t="s">
        <v>58</v>
      </c>
      <c r="B31" s="83">
        <f>Totals!B31</f>
        <v>0</v>
      </c>
      <c r="C31" s="90">
        <v>0</v>
      </c>
      <c r="D31" s="113">
        <f>IFERROR(VLOOKUP(B31,Totals!$B$98:$C$111,2,0),0)</f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2"/>
      <c r="K31" s="38">
        <f t="shared" si="52"/>
        <v>0</v>
      </c>
      <c r="L31" s="62">
        <f t="shared" si="60"/>
        <v>0</v>
      </c>
      <c r="M31" s="63">
        <f t="shared" si="70"/>
        <v>0</v>
      </c>
      <c r="N31" s="39">
        <f t="shared" si="53"/>
        <v>0</v>
      </c>
      <c r="O31" s="39">
        <f t="shared" si="61"/>
        <v>0</v>
      </c>
      <c r="P31" s="40">
        <f t="shared" si="37"/>
        <v>0</v>
      </c>
      <c r="Q31" s="41"/>
      <c r="R31" s="39">
        <f t="shared" si="38"/>
        <v>0</v>
      </c>
      <c r="S31" s="62">
        <f t="shared" si="62"/>
        <v>0</v>
      </c>
      <c r="T31" s="63">
        <f t="shared" si="71"/>
        <v>0</v>
      </c>
      <c r="U31" s="39">
        <f t="shared" si="54"/>
        <v>0</v>
      </c>
      <c r="V31" s="42">
        <f t="shared" si="63"/>
        <v>0</v>
      </c>
      <c r="W31" s="40">
        <f t="shared" si="40"/>
        <v>0</v>
      </c>
      <c r="X31" s="41"/>
      <c r="Y31" s="39">
        <f t="shared" si="41"/>
        <v>0</v>
      </c>
      <c r="Z31" s="62">
        <f t="shared" si="64"/>
        <v>0</v>
      </c>
      <c r="AA31" s="63">
        <f t="shared" si="72"/>
        <v>0</v>
      </c>
      <c r="AB31" s="39">
        <f t="shared" si="55"/>
        <v>0</v>
      </c>
      <c r="AC31" s="39">
        <f t="shared" si="65"/>
        <v>0</v>
      </c>
      <c r="AD31" s="40">
        <f t="shared" si="43"/>
        <v>0</v>
      </c>
      <c r="AE31" s="41"/>
      <c r="AF31" s="39">
        <f t="shared" si="44"/>
        <v>0</v>
      </c>
      <c r="AG31" s="62">
        <f t="shared" si="66"/>
        <v>0</v>
      </c>
      <c r="AH31" s="63">
        <f t="shared" si="73"/>
        <v>0</v>
      </c>
      <c r="AI31" s="39">
        <f t="shared" si="56"/>
        <v>0</v>
      </c>
      <c r="AJ31" s="39">
        <f t="shared" si="67"/>
        <v>0</v>
      </c>
      <c r="AK31" s="40">
        <f t="shared" si="46"/>
        <v>0</v>
      </c>
      <c r="AL31" s="41"/>
      <c r="AM31" s="39">
        <f t="shared" si="47"/>
        <v>0</v>
      </c>
      <c r="AN31" s="62">
        <f t="shared" si="68"/>
        <v>0</v>
      </c>
      <c r="AO31" s="63">
        <f t="shared" si="74"/>
        <v>0</v>
      </c>
      <c r="AP31" s="39">
        <f t="shared" si="57"/>
        <v>0</v>
      </c>
      <c r="AQ31" s="39">
        <f t="shared" si="69"/>
        <v>0</v>
      </c>
      <c r="AR31" s="40">
        <f t="shared" si="49"/>
        <v>0</v>
      </c>
      <c r="AS31" s="41"/>
      <c r="AT31" s="68">
        <f t="shared" si="50"/>
        <v>0</v>
      </c>
      <c r="AU31" s="43">
        <f t="shared" si="51"/>
        <v>0</v>
      </c>
      <c r="AW31" s="33"/>
    </row>
    <row r="32" spans="1:49" s="4" customFormat="1" x14ac:dyDescent="0.2">
      <c r="A32" s="61" t="s">
        <v>58</v>
      </c>
      <c r="B32" s="83">
        <f>Totals!B32</f>
        <v>0</v>
      </c>
      <c r="C32" s="90">
        <v>0</v>
      </c>
      <c r="D32" s="113">
        <f>IFERROR(VLOOKUP(B32,Totals!$B$98:$C$111,2,0),0)</f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2"/>
      <c r="K32" s="38">
        <f t="shared" si="52"/>
        <v>0</v>
      </c>
      <c r="L32" s="62">
        <f t="shared" si="60"/>
        <v>0</v>
      </c>
      <c r="M32" s="63">
        <f t="shared" si="70"/>
        <v>0</v>
      </c>
      <c r="N32" s="39">
        <f t="shared" si="53"/>
        <v>0</v>
      </c>
      <c r="O32" s="39">
        <f t="shared" si="61"/>
        <v>0</v>
      </c>
      <c r="P32" s="40">
        <f t="shared" si="37"/>
        <v>0</v>
      </c>
      <c r="Q32" s="41"/>
      <c r="R32" s="39">
        <f t="shared" si="38"/>
        <v>0</v>
      </c>
      <c r="S32" s="62">
        <f t="shared" si="62"/>
        <v>0</v>
      </c>
      <c r="T32" s="63">
        <f t="shared" si="71"/>
        <v>0</v>
      </c>
      <c r="U32" s="39">
        <f t="shared" si="54"/>
        <v>0</v>
      </c>
      <c r="V32" s="42">
        <f t="shared" si="63"/>
        <v>0</v>
      </c>
      <c r="W32" s="40">
        <f t="shared" si="40"/>
        <v>0</v>
      </c>
      <c r="X32" s="41"/>
      <c r="Y32" s="39">
        <f t="shared" si="41"/>
        <v>0</v>
      </c>
      <c r="Z32" s="62">
        <f t="shared" si="64"/>
        <v>0</v>
      </c>
      <c r="AA32" s="63">
        <f t="shared" si="72"/>
        <v>0</v>
      </c>
      <c r="AB32" s="39">
        <f t="shared" si="55"/>
        <v>0</v>
      </c>
      <c r="AC32" s="39">
        <f t="shared" si="65"/>
        <v>0</v>
      </c>
      <c r="AD32" s="40">
        <f t="shared" si="43"/>
        <v>0</v>
      </c>
      <c r="AE32" s="41"/>
      <c r="AF32" s="39">
        <f t="shared" si="44"/>
        <v>0</v>
      </c>
      <c r="AG32" s="62">
        <f t="shared" si="66"/>
        <v>0</v>
      </c>
      <c r="AH32" s="63">
        <f t="shared" si="73"/>
        <v>0</v>
      </c>
      <c r="AI32" s="39">
        <f t="shared" si="56"/>
        <v>0</v>
      </c>
      <c r="AJ32" s="39">
        <f t="shared" si="67"/>
        <v>0</v>
      </c>
      <c r="AK32" s="40">
        <f t="shared" si="46"/>
        <v>0</v>
      </c>
      <c r="AL32" s="41"/>
      <c r="AM32" s="39">
        <f t="shared" si="47"/>
        <v>0</v>
      </c>
      <c r="AN32" s="62">
        <f t="shared" si="68"/>
        <v>0</v>
      </c>
      <c r="AO32" s="63">
        <f t="shared" si="74"/>
        <v>0</v>
      </c>
      <c r="AP32" s="39">
        <f t="shared" si="57"/>
        <v>0</v>
      </c>
      <c r="AQ32" s="39">
        <f t="shared" si="69"/>
        <v>0</v>
      </c>
      <c r="AR32" s="40">
        <f t="shared" si="49"/>
        <v>0</v>
      </c>
      <c r="AS32" s="41"/>
      <c r="AT32" s="68">
        <f t="shared" si="50"/>
        <v>0</v>
      </c>
      <c r="AU32" s="43">
        <f t="shared" si="51"/>
        <v>0</v>
      </c>
      <c r="AW32" s="33"/>
    </row>
    <row r="33" spans="1:50" s="4" customFormat="1" x14ac:dyDescent="0.2">
      <c r="A33" s="4" t="s">
        <v>12</v>
      </c>
      <c r="B33" s="83">
        <f>Totals!B33</f>
        <v>0</v>
      </c>
      <c r="C33" s="90">
        <v>0</v>
      </c>
      <c r="D33" s="113">
        <f>Totals!D33</f>
        <v>31200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2"/>
      <c r="K33" s="38">
        <f t="shared" si="52"/>
        <v>31200</v>
      </c>
      <c r="L33" s="62">
        <f>K33/12/173.33333333</f>
        <v>15.000000000288463</v>
      </c>
      <c r="M33" s="63">
        <f>E33*173.333333*$C$33</f>
        <v>0</v>
      </c>
      <c r="N33" s="39">
        <f t="shared" si="53"/>
        <v>0</v>
      </c>
      <c r="O33" s="39">
        <f>ROUND(N33*$C$40,0)</f>
        <v>0</v>
      </c>
      <c r="P33" s="40">
        <f t="shared" si="37"/>
        <v>0</v>
      </c>
      <c r="Q33" s="41"/>
      <c r="R33" s="39">
        <f t="shared" si="38"/>
        <v>32448</v>
      </c>
      <c r="S33" s="62">
        <f>R33/12/173.33333333</f>
        <v>15.600000000300001</v>
      </c>
      <c r="T33" s="63">
        <f>F33*173.333333*$C$33</f>
        <v>0</v>
      </c>
      <c r="U33" s="39">
        <f t="shared" si="54"/>
        <v>0</v>
      </c>
      <c r="V33" s="42">
        <f>ROUND(U33*$C$40,0)</f>
        <v>0</v>
      </c>
      <c r="W33" s="40">
        <f t="shared" si="40"/>
        <v>0</v>
      </c>
      <c r="X33" s="41"/>
      <c r="Y33" s="39">
        <f t="shared" si="41"/>
        <v>33746</v>
      </c>
      <c r="Z33" s="62">
        <f>Y33/12/173.33333333</f>
        <v>16.224038461850462</v>
      </c>
      <c r="AA33" s="63">
        <f>G33*173.333333*$C$33</f>
        <v>0</v>
      </c>
      <c r="AB33" s="39">
        <f t="shared" si="55"/>
        <v>0</v>
      </c>
      <c r="AC33" s="39">
        <f>ROUND(AB33*$C$40,0)</f>
        <v>0</v>
      </c>
      <c r="AD33" s="40">
        <f t="shared" si="43"/>
        <v>0</v>
      </c>
      <c r="AE33" s="41"/>
      <c r="AF33" s="39">
        <f t="shared" si="44"/>
        <v>35096</v>
      </c>
      <c r="AG33" s="62">
        <f>AF33/12/173.33333333</f>
        <v>16.873076923401406</v>
      </c>
      <c r="AH33" s="63">
        <f>H33*173.333333*$C$33</f>
        <v>0</v>
      </c>
      <c r="AI33" s="39">
        <f t="shared" si="56"/>
        <v>0</v>
      </c>
      <c r="AJ33" s="39">
        <f>ROUND(AI33*$C$40,0)</f>
        <v>0</v>
      </c>
      <c r="AK33" s="40">
        <f t="shared" si="46"/>
        <v>0</v>
      </c>
      <c r="AL33" s="41"/>
      <c r="AM33" s="39">
        <f t="shared" si="47"/>
        <v>36500</v>
      </c>
      <c r="AN33" s="62">
        <f>AM33/12/173.33333333</f>
        <v>17.548076923414385</v>
      </c>
      <c r="AO33" s="63">
        <f>I33*173.333333*$C$33</f>
        <v>0</v>
      </c>
      <c r="AP33" s="39">
        <f t="shared" si="57"/>
        <v>0</v>
      </c>
      <c r="AQ33" s="39">
        <f>ROUND(AP33*$C$40,0)</f>
        <v>0</v>
      </c>
      <c r="AR33" s="40">
        <f t="shared" si="49"/>
        <v>0</v>
      </c>
      <c r="AS33" s="41"/>
      <c r="AT33" s="68">
        <f t="shared" si="50"/>
        <v>0</v>
      </c>
      <c r="AU33" s="43">
        <f t="shared" si="51"/>
        <v>0</v>
      </c>
      <c r="AW33" s="33">
        <f>SUM(M34+T34+AA34+AH34+AO34)</f>
        <v>0</v>
      </c>
    </row>
    <row r="34" spans="1:50" s="4" customFormat="1" x14ac:dyDescent="0.2">
      <c r="A34" s="4" t="s">
        <v>13</v>
      </c>
      <c r="B34" s="83">
        <f>Totals!B34</f>
        <v>0</v>
      </c>
      <c r="C34" s="90">
        <v>0</v>
      </c>
      <c r="D34" s="91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2"/>
      <c r="K34" s="38">
        <f t="shared" si="52"/>
        <v>0</v>
      </c>
      <c r="L34" s="62">
        <f t="shared" ref="L34:L35" si="76">K34/12/173.33333333</f>
        <v>0</v>
      </c>
      <c r="M34" s="63">
        <f>E34*173.333333*$C$34</f>
        <v>0</v>
      </c>
      <c r="N34" s="39">
        <f t="shared" si="53"/>
        <v>0</v>
      </c>
      <c r="O34" s="39">
        <f>ROUND(N34*$C$41,0)</f>
        <v>0</v>
      </c>
      <c r="P34" s="40">
        <f t="shared" si="37"/>
        <v>0</v>
      </c>
      <c r="Q34" s="41"/>
      <c r="R34" s="39">
        <f t="shared" si="38"/>
        <v>0</v>
      </c>
      <c r="S34" s="62">
        <f t="shared" ref="S34:S35" si="77">R34/12/173.33333333</f>
        <v>0</v>
      </c>
      <c r="T34" s="63">
        <f>F34*173.333333*$C$34</f>
        <v>0</v>
      </c>
      <c r="U34" s="39">
        <f t="shared" si="54"/>
        <v>0</v>
      </c>
      <c r="V34" s="42">
        <f>ROUND(U34*$C$41,0)</f>
        <v>0</v>
      </c>
      <c r="W34" s="40">
        <f t="shared" si="40"/>
        <v>0</v>
      </c>
      <c r="X34" s="41"/>
      <c r="Y34" s="39">
        <f t="shared" si="41"/>
        <v>0</v>
      </c>
      <c r="Z34" s="62">
        <f t="shared" ref="Z34:Z35" si="78">Y34/12/173.33333333</f>
        <v>0</v>
      </c>
      <c r="AA34" s="63">
        <f>G34*173.333333*$C$34</f>
        <v>0</v>
      </c>
      <c r="AB34" s="39">
        <f t="shared" si="55"/>
        <v>0</v>
      </c>
      <c r="AC34" s="39">
        <f>ROUND(AB34*$C$41,0)</f>
        <v>0</v>
      </c>
      <c r="AD34" s="40">
        <f t="shared" si="43"/>
        <v>0</v>
      </c>
      <c r="AE34" s="41"/>
      <c r="AF34" s="39">
        <f t="shared" si="44"/>
        <v>0</v>
      </c>
      <c r="AG34" s="62">
        <f t="shared" ref="AG34:AG35" si="79">AF34/12/173.33333333</f>
        <v>0</v>
      </c>
      <c r="AH34" s="63">
        <f>H34*173.333333*$C$34</f>
        <v>0</v>
      </c>
      <c r="AI34" s="39">
        <f t="shared" si="56"/>
        <v>0</v>
      </c>
      <c r="AJ34" s="39">
        <f>ROUND(AI34*$C$41,0)</f>
        <v>0</v>
      </c>
      <c r="AK34" s="40">
        <f t="shared" si="46"/>
        <v>0</v>
      </c>
      <c r="AL34" s="41"/>
      <c r="AM34" s="39">
        <f t="shared" si="47"/>
        <v>0</v>
      </c>
      <c r="AN34" s="62">
        <f t="shared" ref="AN34:AN35" si="80">AM34/12/173.33333333</f>
        <v>0</v>
      </c>
      <c r="AO34" s="63">
        <f>I34*173.333333*$C$34</f>
        <v>0</v>
      </c>
      <c r="AP34" s="39">
        <f t="shared" si="57"/>
        <v>0</v>
      </c>
      <c r="AQ34" s="39">
        <f>ROUND(AP34*$C$41,0)</f>
        <v>0</v>
      </c>
      <c r="AR34" s="40">
        <f t="shared" si="49"/>
        <v>0</v>
      </c>
      <c r="AS34" s="41"/>
      <c r="AT34" s="68">
        <f t="shared" si="50"/>
        <v>0</v>
      </c>
      <c r="AU34" s="43">
        <f t="shared" si="51"/>
        <v>0</v>
      </c>
      <c r="AW34" s="33">
        <f t="shared" si="58"/>
        <v>0</v>
      </c>
    </row>
    <row r="35" spans="1:50" s="4" customFormat="1" x14ac:dyDescent="0.2">
      <c r="A35" s="4" t="s">
        <v>14</v>
      </c>
      <c r="B35" s="83">
        <f>Totals!B35</f>
        <v>0</v>
      </c>
      <c r="C35" s="90">
        <v>0</v>
      </c>
      <c r="D35" s="91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2"/>
      <c r="K35" s="38">
        <f t="shared" si="52"/>
        <v>0</v>
      </c>
      <c r="L35" s="62">
        <f t="shared" si="76"/>
        <v>0</v>
      </c>
      <c r="M35" s="63">
        <f>E35*173.333333*$C$35</f>
        <v>0</v>
      </c>
      <c r="N35" s="39">
        <f t="shared" si="53"/>
        <v>0</v>
      </c>
      <c r="O35" s="39">
        <f>ROUND(N35*$C$42,0)</f>
        <v>0</v>
      </c>
      <c r="P35" s="40">
        <f t="shared" si="37"/>
        <v>0</v>
      </c>
      <c r="Q35" s="41"/>
      <c r="R35" s="39">
        <f t="shared" si="38"/>
        <v>0</v>
      </c>
      <c r="S35" s="62">
        <f t="shared" si="77"/>
        <v>0</v>
      </c>
      <c r="T35" s="63">
        <f>F35*173.333333*$C$35</f>
        <v>0</v>
      </c>
      <c r="U35" s="39">
        <f t="shared" si="54"/>
        <v>0</v>
      </c>
      <c r="V35" s="42">
        <f>ROUND(U35*$C$42,0)</f>
        <v>0</v>
      </c>
      <c r="W35" s="40">
        <f t="shared" si="40"/>
        <v>0</v>
      </c>
      <c r="X35" s="41"/>
      <c r="Y35" s="39">
        <f t="shared" si="41"/>
        <v>0</v>
      </c>
      <c r="Z35" s="62">
        <f t="shared" si="78"/>
        <v>0</v>
      </c>
      <c r="AA35" s="63">
        <f>G35*173.333333*$C$35</f>
        <v>0</v>
      </c>
      <c r="AB35" s="39">
        <f t="shared" si="55"/>
        <v>0</v>
      </c>
      <c r="AC35" s="39">
        <f>ROUND(AB35*$C$42,0)</f>
        <v>0</v>
      </c>
      <c r="AD35" s="40">
        <f t="shared" si="43"/>
        <v>0</v>
      </c>
      <c r="AE35" s="41"/>
      <c r="AF35" s="39">
        <f t="shared" si="44"/>
        <v>0</v>
      </c>
      <c r="AG35" s="62">
        <f t="shared" si="79"/>
        <v>0</v>
      </c>
      <c r="AH35" s="63">
        <f>H35*173.333333*$C$35</f>
        <v>0</v>
      </c>
      <c r="AI35" s="39">
        <f t="shared" si="56"/>
        <v>0</v>
      </c>
      <c r="AJ35" s="39">
        <f>ROUND(AI35*$C$42,0)</f>
        <v>0</v>
      </c>
      <c r="AK35" s="40">
        <f t="shared" si="46"/>
        <v>0</v>
      </c>
      <c r="AL35" s="41"/>
      <c r="AM35" s="39">
        <f t="shared" si="47"/>
        <v>0</v>
      </c>
      <c r="AN35" s="62">
        <f t="shared" si="80"/>
        <v>0</v>
      </c>
      <c r="AO35" s="63">
        <f>I35*173.333333*$C$35</f>
        <v>0</v>
      </c>
      <c r="AP35" s="39">
        <f t="shared" si="57"/>
        <v>0</v>
      </c>
      <c r="AQ35" s="39">
        <f>ROUND(AP35*$C$42,0)</f>
        <v>0</v>
      </c>
      <c r="AR35" s="40">
        <f t="shared" si="49"/>
        <v>0</v>
      </c>
      <c r="AS35" s="41"/>
      <c r="AT35" s="68">
        <f t="shared" si="50"/>
        <v>0</v>
      </c>
      <c r="AU35" s="43">
        <f t="shared" si="51"/>
        <v>0</v>
      </c>
      <c r="AW35" s="33">
        <f t="shared" si="58"/>
        <v>0</v>
      </c>
    </row>
    <row r="36" spans="1:50" s="4" customFormat="1" x14ac:dyDescent="0.2">
      <c r="D36" s="80" t="s">
        <v>69</v>
      </c>
      <c r="E36" s="78">
        <f>SUM(E16:E35)</f>
        <v>0</v>
      </c>
      <c r="F36" s="78">
        <f>SUM(F16:F35)</f>
        <v>0</v>
      </c>
      <c r="G36" s="78">
        <f>SUM(G16:G35)</f>
        <v>0</v>
      </c>
      <c r="H36" s="78">
        <f>SUM(H16:H35)</f>
        <v>0</v>
      </c>
      <c r="I36" s="78">
        <f>SUM(I16:I35)</f>
        <v>0</v>
      </c>
      <c r="J36" s="2"/>
      <c r="K36" s="9"/>
      <c r="L36" s="17"/>
      <c r="M36" s="17"/>
      <c r="N36" s="44">
        <f>SUM(N16:N35)</f>
        <v>0</v>
      </c>
      <c r="O36" s="44">
        <f>SUM(O16:O35)</f>
        <v>0</v>
      </c>
      <c r="P36" s="45">
        <f>SUM(P16:P35)</f>
        <v>0</v>
      </c>
      <c r="Q36" s="41"/>
      <c r="R36" s="39"/>
      <c r="S36" s="39"/>
      <c r="T36" s="39"/>
      <c r="U36" s="44">
        <f>SUM(U16:U35)</f>
        <v>0</v>
      </c>
      <c r="V36" s="44">
        <f>SUM(V16:V35)</f>
        <v>0</v>
      </c>
      <c r="W36" s="45">
        <f>SUM(W16:W35)</f>
        <v>0</v>
      </c>
      <c r="X36" s="41"/>
      <c r="Y36" s="39"/>
      <c r="Z36" s="39"/>
      <c r="AA36" s="39"/>
      <c r="AB36" s="44">
        <f>SUM(AB16:AB35)</f>
        <v>0</v>
      </c>
      <c r="AC36" s="44">
        <f>SUM(AC16:AC35)</f>
        <v>0</v>
      </c>
      <c r="AD36" s="45">
        <f>SUM(AD16:AD35)</f>
        <v>0</v>
      </c>
      <c r="AE36" s="41"/>
      <c r="AF36" s="46"/>
      <c r="AG36" s="46"/>
      <c r="AH36" s="46"/>
      <c r="AI36" s="44">
        <f>SUM(AI16:AI35)</f>
        <v>0</v>
      </c>
      <c r="AJ36" s="44">
        <f>SUM(AJ16:AJ35)</f>
        <v>0</v>
      </c>
      <c r="AK36" s="45">
        <f>SUM(AK16:AK35)</f>
        <v>0</v>
      </c>
      <c r="AL36" s="41"/>
      <c r="AM36" s="46"/>
      <c r="AN36" s="46"/>
      <c r="AO36" s="46"/>
      <c r="AP36" s="44">
        <f>SUM(AP16:AP35)</f>
        <v>0</v>
      </c>
      <c r="AQ36" s="44">
        <f>SUM(AQ16:AQ35)</f>
        <v>0</v>
      </c>
      <c r="AR36" s="45">
        <f>SUM(AR16:AR35)</f>
        <v>0</v>
      </c>
      <c r="AS36" s="41"/>
      <c r="AT36" s="70">
        <f t="shared" si="50"/>
        <v>0</v>
      </c>
      <c r="AU36" s="43">
        <f t="shared" si="51"/>
        <v>0</v>
      </c>
    </row>
    <row r="37" spans="1:50" s="4" customFormat="1" x14ac:dyDescent="0.2">
      <c r="D37" s="80" t="s">
        <v>70</v>
      </c>
      <c r="J37" s="2"/>
      <c r="K37" s="9"/>
      <c r="L37" s="17"/>
      <c r="M37" s="17"/>
      <c r="N37" s="47">
        <f>N13+N36</f>
        <v>0</v>
      </c>
      <c r="O37" s="47">
        <f>O13+O36</f>
        <v>0</v>
      </c>
      <c r="P37" s="48">
        <f>P13+P36</f>
        <v>0</v>
      </c>
      <c r="Q37" s="41"/>
      <c r="R37" s="46"/>
      <c r="S37" s="46"/>
      <c r="T37" s="46"/>
      <c r="U37" s="47">
        <f>U13+U36</f>
        <v>0</v>
      </c>
      <c r="V37" s="47">
        <f>V13+V36</f>
        <v>0</v>
      </c>
      <c r="W37" s="48">
        <f>W13+W36</f>
        <v>0</v>
      </c>
      <c r="X37" s="41"/>
      <c r="Y37" s="46"/>
      <c r="Z37" s="46"/>
      <c r="AA37" s="46"/>
      <c r="AB37" s="47">
        <f>AB13+AB36</f>
        <v>0</v>
      </c>
      <c r="AC37" s="47">
        <f>AC13+AC36</f>
        <v>0</v>
      </c>
      <c r="AD37" s="48">
        <f>AD13+AD36</f>
        <v>0</v>
      </c>
      <c r="AE37" s="41"/>
      <c r="AF37" s="46"/>
      <c r="AG37" s="46"/>
      <c r="AH37" s="46"/>
      <c r="AI37" s="47">
        <f>AI13+AI36</f>
        <v>0</v>
      </c>
      <c r="AJ37" s="47">
        <f>AJ13+AJ36</f>
        <v>0</v>
      </c>
      <c r="AK37" s="48">
        <f>AK13+AK36</f>
        <v>0</v>
      </c>
      <c r="AL37" s="41"/>
      <c r="AM37" s="46"/>
      <c r="AN37" s="46"/>
      <c r="AO37" s="46"/>
      <c r="AP37" s="47">
        <f>AP13+AP36</f>
        <v>0</v>
      </c>
      <c r="AQ37" s="47">
        <f>AQ13+AQ36</f>
        <v>0</v>
      </c>
      <c r="AR37" s="48">
        <f>AR13+AR36</f>
        <v>0</v>
      </c>
      <c r="AS37" s="41"/>
      <c r="AT37" s="71">
        <f t="shared" si="50"/>
        <v>0</v>
      </c>
      <c r="AU37" s="43">
        <f>P37+W37+AD37+AK37+AR37</f>
        <v>0</v>
      </c>
    </row>
    <row r="38" spans="1:50" s="4" customFormat="1" x14ac:dyDescent="0.2">
      <c r="J38" s="2"/>
      <c r="K38" s="9"/>
      <c r="L38" s="17"/>
      <c r="M38" s="17"/>
      <c r="N38" s="49"/>
      <c r="O38" s="49"/>
      <c r="P38" s="43"/>
      <c r="Q38" s="41"/>
      <c r="R38" s="46"/>
      <c r="S38" s="46"/>
      <c r="T38" s="46"/>
      <c r="U38" s="49"/>
      <c r="V38" s="49"/>
      <c r="W38" s="43"/>
      <c r="X38" s="41"/>
      <c r="Y38" s="46"/>
      <c r="Z38" s="46"/>
      <c r="AA38" s="46"/>
      <c r="AB38" s="49"/>
      <c r="AC38" s="49"/>
      <c r="AD38" s="43"/>
      <c r="AE38" s="41"/>
      <c r="AF38" s="46"/>
      <c r="AG38" s="46"/>
      <c r="AH38" s="46"/>
      <c r="AI38" s="49"/>
      <c r="AJ38" s="49"/>
      <c r="AK38" s="43"/>
      <c r="AL38" s="41"/>
      <c r="AM38" s="46"/>
      <c r="AN38" s="46"/>
      <c r="AO38" s="46"/>
      <c r="AP38" s="49"/>
      <c r="AQ38" s="49"/>
      <c r="AR38" s="43"/>
      <c r="AS38" s="41"/>
      <c r="AT38" s="68"/>
      <c r="AU38" s="43"/>
    </row>
    <row r="39" spans="1:50" s="4" customFormat="1" x14ac:dyDescent="0.2">
      <c r="A39" s="1" t="s">
        <v>15</v>
      </c>
      <c r="J39" s="2"/>
      <c r="K39" s="9"/>
      <c r="L39" s="17"/>
      <c r="M39" s="17"/>
      <c r="N39" s="46"/>
      <c r="O39" s="46"/>
      <c r="P39" s="43"/>
      <c r="Q39" s="41"/>
      <c r="R39" s="46"/>
      <c r="S39" s="46"/>
      <c r="T39" s="46"/>
      <c r="U39" s="46"/>
      <c r="V39" s="49"/>
      <c r="W39" s="43"/>
      <c r="X39" s="41"/>
      <c r="Y39" s="46"/>
      <c r="Z39" s="46"/>
      <c r="AA39" s="46"/>
      <c r="AB39" s="46"/>
      <c r="AC39" s="46"/>
      <c r="AD39" s="43"/>
      <c r="AE39" s="41"/>
      <c r="AF39" s="46"/>
      <c r="AG39" s="46"/>
      <c r="AH39" s="46"/>
      <c r="AI39" s="46"/>
      <c r="AJ39" s="46"/>
      <c r="AK39" s="43"/>
      <c r="AL39" s="41"/>
      <c r="AM39" s="46"/>
      <c r="AN39" s="46"/>
      <c r="AO39" s="46"/>
      <c r="AP39" s="46"/>
      <c r="AQ39" s="46"/>
      <c r="AR39" s="43"/>
      <c r="AS39" s="41"/>
      <c r="AT39"/>
      <c r="AU39" s="43"/>
    </row>
    <row r="40" spans="1:50" s="4" customFormat="1" x14ac:dyDescent="0.2">
      <c r="A40" s="114">
        <f>Totals!A40</f>
        <v>0.36599999999999999</v>
      </c>
      <c r="B40" s="14" t="str">
        <f>Totals!B40</f>
        <v>Faculty &amp; Academic Staff</v>
      </c>
      <c r="C40" s="114">
        <f>Totals!C40</f>
        <v>1.7999999999999999E-2</v>
      </c>
      <c r="D40" s="14" t="str">
        <f>Totals!D40</f>
        <v>Student Hourlies</v>
      </c>
      <c r="J40" s="2"/>
      <c r="K40" s="50"/>
      <c r="L40" s="50"/>
      <c r="M40" s="65">
        <f>SUM(M7:M35)</f>
        <v>0</v>
      </c>
    </row>
    <row r="41" spans="1:50" s="4" customFormat="1" x14ac:dyDescent="0.2">
      <c r="A41" s="114">
        <f>Totals!A41</f>
        <v>0.22</v>
      </c>
      <c r="B41" s="14" t="str">
        <f>Totals!B41</f>
        <v>Post Docs (Research Associates)</v>
      </c>
      <c r="C41" s="114">
        <f>Totals!C41</f>
        <v>0.36599999999999999</v>
      </c>
      <c r="D41" s="14" t="str">
        <f>Totals!D41</f>
        <v>University Staff</v>
      </c>
      <c r="J41" s="2"/>
      <c r="K41" s="50"/>
      <c r="L41" s="50"/>
      <c r="M41" s="50"/>
      <c r="N41" s="46"/>
      <c r="O41" s="50"/>
      <c r="P41" s="51"/>
      <c r="Q41" s="41"/>
      <c r="R41" s="50"/>
      <c r="S41" s="50"/>
      <c r="T41" s="50"/>
      <c r="U41" s="46"/>
      <c r="V41" s="52"/>
      <c r="W41" s="51"/>
      <c r="X41" s="41"/>
      <c r="Y41" s="50"/>
      <c r="Z41" s="50"/>
      <c r="AA41" s="50"/>
      <c r="AB41" s="46"/>
      <c r="AC41" s="50"/>
      <c r="AD41" s="51"/>
      <c r="AE41" s="41"/>
      <c r="AF41" s="53"/>
      <c r="AG41" s="53"/>
      <c r="AH41" s="53"/>
      <c r="AI41" s="46"/>
      <c r="AJ41" s="50"/>
      <c r="AK41" s="51"/>
      <c r="AL41" s="41"/>
      <c r="AM41" s="53"/>
      <c r="AN41" s="53"/>
      <c r="AO41" s="53"/>
      <c r="AP41" s="46"/>
      <c r="AQ41" s="50"/>
      <c r="AR41" s="51"/>
      <c r="AS41" s="41"/>
      <c r="AT41"/>
      <c r="AU41" s="43"/>
    </row>
    <row r="42" spans="1:50" s="4" customFormat="1" x14ac:dyDescent="0.2">
      <c r="A42" s="114">
        <f>Totals!A42</f>
        <v>0.217</v>
      </c>
      <c r="B42" s="14" t="str">
        <f>Totals!B42</f>
        <v>Graduate Students (Research Assistants)</v>
      </c>
      <c r="C42" s="114">
        <f>Totals!C42</f>
        <v>0.1</v>
      </c>
      <c r="D42" s="14" t="str">
        <f>Totals!D42</f>
        <v>LTE</v>
      </c>
      <c r="J42" s="2"/>
      <c r="K42" s="50"/>
      <c r="L42" s="50"/>
      <c r="M42" s="50"/>
      <c r="N42" s="46"/>
      <c r="O42" s="50"/>
      <c r="P42" s="51"/>
      <c r="Q42" s="41"/>
      <c r="R42" s="50"/>
      <c r="S42" s="50"/>
      <c r="T42" s="50"/>
      <c r="U42" s="46"/>
      <c r="V42" s="52"/>
      <c r="W42" s="51"/>
      <c r="X42" s="41"/>
      <c r="Y42" s="50"/>
      <c r="Z42" s="50"/>
      <c r="AA42" s="50"/>
      <c r="AB42" s="46"/>
      <c r="AC42" s="50"/>
      <c r="AD42" s="51"/>
      <c r="AE42" s="41"/>
      <c r="AF42" s="53"/>
      <c r="AG42" s="53"/>
      <c r="AH42" s="53"/>
      <c r="AI42" s="46"/>
      <c r="AJ42" s="50"/>
      <c r="AK42" s="51"/>
      <c r="AL42" s="41"/>
      <c r="AM42" s="53"/>
      <c r="AN42" s="53"/>
      <c r="AO42" s="53"/>
      <c r="AP42" s="46"/>
      <c r="AQ42" s="50"/>
      <c r="AR42" s="51"/>
      <c r="AS42" s="41"/>
      <c r="AT42"/>
      <c r="AU42" s="43"/>
    </row>
    <row r="43" spans="1:50" s="4" customFormat="1" x14ac:dyDescent="0.2">
      <c r="D43" s="80" t="s">
        <v>68</v>
      </c>
      <c r="J43" s="2"/>
      <c r="K43" s="50"/>
      <c r="L43" s="50"/>
      <c r="M43" s="50"/>
      <c r="N43" s="46">
        <f>O37</f>
        <v>0</v>
      </c>
      <c r="O43" s="50"/>
      <c r="P43" s="51"/>
      <c r="Q43" s="41"/>
      <c r="R43" s="50"/>
      <c r="S43" s="50"/>
      <c r="T43" s="65">
        <f>SUM(T7:T35)</f>
        <v>0</v>
      </c>
      <c r="U43" s="46">
        <f>V37</f>
        <v>0</v>
      </c>
      <c r="V43" s="50"/>
      <c r="W43" s="51"/>
      <c r="X43" s="41"/>
      <c r="Y43" s="50"/>
      <c r="Z43" s="50"/>
      <c r="AA43" s="65">
        <f>SUM(AA7:AA35)</f>
        <v>0</v>
      </c>
      <c r="AB43" s="46">
        <f>AC37</f>
        <v>0</v>
      </c>
      <c r="AC43" s="50"/>
      <c r="AD43" s="51"/>
      <c r="AE43" s="41"/>
      <c r="AF43" s="53"/>
      <c r="AG43" s="53"/>
      <c r="AH43" s="65">
        <f>SUM(AH7:AH35)</f>
        <v>0</v>
      </c>
      <c r="AI43" s="46">
        <f>AJ37</f>
        <v>0</v>
      </c>
      <c r="AJ43" s="50"/>
      <c r="AK43" s="51"/>
      <c r="AL43" s="41"/>
      <c r="AM43" s="53"/>
      <c r="AN43" s="53"/>
      <c r="AO43" s="65">
        <f>SUM(AO7:AO35)</f>
        <v>0</v>
      </c>
      <c r="AP43" s="46">
        <f>AQ37</f>
        <v>0</v>
      </c>
      <c r="AQ43" s="50"/>
      <c r="AR43" s="51"/>
      <c r="AS43" s="41"/>
      <c r="AT43"/>
      <c r="AU43" s="43">
        <f>AP43+AI43+AB43+U43+N43</f>
        <v>0</v>
      </c>
    </row>
    <row r="44" spans="1:50" s="4" customFormat="1" x14ac:dyDescent="0.2">
      <c r="D44" s="80" t="s">
        <v>86</v>
      </c>
      <c r="J44" s="2"/>
      <c r="K44" s="50"/>
      <c r="L44" s="50"/>
      <c r="M44" s="50"/>
      <c r="N44" s="54">
        <f>+N37+N43</f>
        <v>0</v>
      </c>
      <c r="O44" s="50"/>
      <c r="P44" s="51"/>
      <c r="Q44" s="41"/>
      <c r="R44" s="50"/>
      <c r="S44" s="50"/>
      <c r="T44" s="50"/>
      <c r="U44" s="54">
        <f>+U37+U43</f>
        <v>0</v>
      </c>
      <c r="V44" s="52"/>
      <c r="W44" s="51"/>
      <c r="X44" s="41"/>
      <c r="Y44" s="50"/>
      <c r="Z44" s="50"/>
      <c r="AA44" s="50"/>
      <c r="AB44" s="54">
        <f>+AB37+AB43</f>
        <v>0</v>
      </c>
      <c r="AC44" s="50"/>
      <c r="AD44" s="51"/>
      <c r="AE44" s="41"/>
      <c r="AF44" s="53"/>
      <c r="AG44" s="53"/>
      <c r="AH44" s="53"/>
      <c r="AI44" s="54">
        <f>+AI37+AI43</f>
        <v>0</v>
      </c>
      <c r="AJ44" s="50"/>
      <c r="AK44" s="51"/>
      <c r="AL44" s="41"/>
      <c r="AM44" s="53"/>
      <c r="AN44" s="53"/>
      <c r="AO44" s="53"/>
      <c r="AP44" s="54">
        <f>+AP37+AP43</f>
        <v>0</v>
      </c>
      <c r="AQ44" s="50"/>
      <c r="AR44" s="51"/>
      <c r="AS44" s="41"/>
      <c r="AT44"/>
      <c r="AU44" s="55">
        <f>AP44+AI44+AB44+U44+N44</f>
        <v>0</v>
      </c>
    </row>
    <row r="45" spans="1:50" s="4" customFormat="1" ht="15" x14ac:dyDescent="0.2">
      <c r="J45" s="2"/>
      <c r="K45" s="18"/>
      <c r="L45" s="18"/>
      <c r="M45" s="18"/>
      <c r="N45" s="10"/>
      <c r="O45" s="18"/>
      <c r="P45" s="19"/>
      <c r="Q45" s="2"/>
      <c r="R45" s="18"/>
      <c r="S45" s="18"/>
      <c r="T45" s="18"/>
      <c r="U45" s="10"/>
      <c r="V45" s="20"/>
      <c r="W45" s="19"/>
      <c r="X45" s="2"/>
      <c r="Y45" s="18"/>
      <c r="Z45" s="18"/>
      <c r="AA45" s="18"/>
      <c r="AB45" s="10"/>
      <c r="AC45" s="18"/>
      <c r="AD45" s="19"/>
      <c r="AE45" s="2"/>
      <c r="AF45" s="21"/>
      <c r="AG45" s="21"/>
      <c r="AH45" s="21"/>
      <c r="AI45" s="10"/>
      <c r="AJ45" s="18"/>
      <c r="AK45" s="19"/>
      <c r="AL45" s="2"/>
      <c r="AM45" s="21"/>
      <c r="AN45" s="21"/>
      <c r="AO45" s="21"/>
      <c r="AP45" s="10"/>
      <c r="AQ45" s="18"/>
      <c r="AR45" s="19"/>
      <c r="AS45" s="2"/>
      <c r="AU45" s="13"/>
      <c r="AX45" s="72"/>
    </row>
    <row r="46" spans="1:50" s="4" customFormat="1" ht="15" x14ac:dyDescent="0.2">
      <c r="A46" s="1" t="s">
        <v>16</v>
      </c>
      <c r="J46" s="2"/>
      <c r="K46" s="18"/>
      <c r="L46" s="18"/>
      <c r="M46" s="18"/>
      <c r="N46" s="10"/>
      <c r="O46" s="18"/>
      <c r="P46" s="19"/>
      <c r="Q46" s="2"/>
      <c r="R46" s="18"/>
      <c r="S46" s="18"/>
      <c r="T46" s="18"/>
      <c r="U46" s="10"/>
      <c r="V46" s="20"/>
      <c r="W46" s="19"/>
      <c r="X46" s="2"/>
      <c r="Y46" s="18"/>
      <c r="Z46" s="18"/>
      <c r="AA46" s="18"/>
      <c r="AB46" s="10"/>
      <c r="AC46" s="18"/>
      <c r="AD46" s="19"/>
      <c r="AE46" s="2"/>
      <c r="AF46" s="21"/>
      <c r="AG46" s="21"/>
      <c r="AH46" s="21"/>
      <c r="AI46" s="10"/>
      <c r="AJ46" s="18"/>
      <c r="AK46" s="19"/>
      <c r="AL46" s="2"/>
      <c r="AM46" s="21"/>
      <c r="AN46" s="21"/>
      <c r="AO46" s="21"/>
      <c r="AP46" s="10"/>
      <c r="AQ46" s="18"/>
      <c r="AR46" s="19"/>
      <c r="AS46" s="2"/>
      <c r="AU46" s="13"/>
      <c r="AX46" s="72"/>
    </row>
    <row r="47" spans="1:50" s="4" customFormat="1" ht="15" x14ac:dyDescent="0.2">
      <c r="A47" s="75" t="s">
        <v>0</v>
      </c>
      <c r="B47" s="83">
        <f>Totals!B47</f>
        <v>0</v>
      </c>
      <c r="J47" s="2"/>
      <c r="K47" s="22"/>
      <c r="L47" s="22"/>
      <c r="M47" s="22"/>
      <c r="N47" s="91">
        <v>0</v>
      </c>
      <c r="O47" s="22"/>
      <c r="P47" s="23"/>
      <c r="Q47" s="2"/>
      <c r="R47" s="22"/>
      <c r="S47" s="22"/>
      <c r="T47" s="22"/>
      <c r="U47" s="91">
        <v>0</v>
      </c>
      <c r="V47" s="24"/>
      <c r="W47" s="23"/>
      <c r="X47" s="2"/>
      <c r="Y47" s="22"/>
      <c r="Z47" s="22"/>
      <c r="AA47" s="22"/>
      <c r="AB47" s="91">
        <v>0</v>
      </c>
      <c r="AC47" s="22"/>
      <c r="AD47" s="23"/>
      <c r="AE47" s="2"/>
      <c r="AF47" s="21"/>
      <c r="AG47" s="21"/>
      <c r="AH47" s="21"/>
      <c r="AI47" s="91">
        <v>0</v>
      </c>
      <c r="AJ47" s="22"/>
      <c r="AK47" s="23"/>
      <c r="AL47" s="2"/>
      <c r="AM47" s="21"/>
      <c r="AN47" s="21"/>
      <c r="AO47" s="21"/>
      <c r="AP47" s="91">
        <v>0</v>
      </c>
      <c r="AQ47" s="22"/>
      <c r="AR47" s="23"/>
      <c r="AS47" s="2"/>
      <c r="AU47" s="13">
        <f>AP47+AI47+AB47+U47+N47</f>
        <v>0</v>
      </c>
      <c r="AX47" s="72"/>
    </row>
    <row r="48" spans="1:50" s="4" customFormat="1" ht="15" x14ac:dyDescent="0.2">
      <c r="A48" s="75" t="s">
        <v>1</v>
      </c>
      <c r="B48" s="83">
        <f>Totals!B48</f>
        <v>0</v>
      </c>
      <c r="J48" s="2"/>
      <c r="K48" s="22"/>
      <c r="L48" s="22"/>
      <c r="M48" s="22"/>
      <c r="N48" s="91">
        <v>0</v>
      </c>
      <c r="O48" s="22"/>
      <c r="P48" s="23"/>
      <c r="Q48" s="2"/>
      <c r="R48" s="22"/>
      <c r="S48" s="22"/>
      <c r="T48" s="22"/>
      <c r="U48" s="91">
        <v>0</v>
      </c>
      <c r="V48" s="24"/>
      <c r="W48" s="23"/>
      <c r="X48" s="2"/>
      <c r="Y48" s="22"/>
      <c r="Z48" s="22"/>
      <c r="AA48" s="22"/>
      <c r="AB48" s="91">
        <v>0</v>
      </c>
      <c r="AC48" s="22"/>
      <c r="AD48" s="23"/>
      <c r="AE48" s="2"/>
      <c r="AF48" s="21"/>
      <c r="AG48" s="21"/>
      <c r="AH48" s="21"/>
      <c r="AI48" s="91">
        <v>0</v>
      </c>
      <c r="AJ48" s="22"/>
      <c r="AK48" s="23"/>
      <c r="AL48" s="2"/>
      <c r="AM48" s="21"/>
      <c r="AN48" s="21"/>
      <c r="AO48" s="21"/>
      <c r="AP48" s="91">
        <v>0</v>
      </c>
      <c r="AQ48" s="22"/>
      <c r="AR48" s="23"/>
      <c r="AS48" s="2"/>
      <c r="AU48" s="13">
        <f>AP48+AI48+AB48+U48+N48</f>
        <v>0</v>
      </c>
      <c r="AX48" s="72"/>
    </row>
    <row r="49" spans="1:50" s="4" customFormat="1" ht="15" x14ac:dyDescent="0.2">
      <c r="A49" s="75" t="s">
        <v>2</v>
      </c>
      <c r="B49" s="83">
        <f>Totals!B49</f>
        <v>0</v>
      </c>
      <c r="J49" s="2"/>
      <c r="K49" s="22"/>
      <c r="L49" s="22"/>
      <c r="M49" s="22"/>
      <c r="N49" s="91">
        <v>0</v>
      </c>
      <c r="O49" s="22"/>
      <c r="P49" s="23"/>
      <c r="Q49" s="2"/>
      <c r="R49" s="22"/>
      <c r="S49" s="22"/>
      <c r="T49" s="22"/>
      <c r="U49" s="91">
        <v>0</v>
      </c>
      <c r="V49" s="24"/>
      <c r="W49" s="23"/>
      <c r="X49" s="2"/>
      <c r="Y49" s="22"/>
      <c r="Z49" s="22"/>
      <c r="AA49" s="22"/>
      <c r="AB49" s="91">
        <v>0</v>
      </c>
      <c r="AC49" s="22"/>
      <c r="AD49" s="23"/>
      <c r="AE49" s="2"/>
      <c r="AF49" s="21"/>
      <c r="AG49" s="21"/>
      <c r="AH49" s="21"/>
      <c r="AI49" s="91">
        <v>0</v>
      </c>
      <c r="AJ49" s="22"/>
      <c r="AK49" s="23"/>
      <c r="AL49" s="2"/>
      <c r="AM49" s="21"/>
      <c r="AN49" s="21"/>
      <c r="AO49" s="21"/>
      <c r="AP49" s="91">
        <v>0</v>
      </c>
      <c r="AQ49" s="22"/>
      <c r="AR49" s="23"/>
      <c r="AS49" s="2"/>
      <c r="AU49" s="13">
        <f>AP49+AI49+AB49+U49+N49</f>
        <v>0</v>
      </c>
      <c r="AX49" s="72"/>
    </row>
    <row r="50" spans="1:50" s="4" customFormat="1" x14ac:dyDescent="0.2">
      <c r="A50" s="75" t="s">
        <v>3</v>
      </c>
      <c r="B50" s="83">
        <f>Totals!B50</f>
        <v>0</v>
      </c>
      <c r="J50" s="2"/>
      <c r="K50" s="22"/>
      <c r="L50" s="22"/>
      <c r="M50" s="22"/>
      <c r="N50" s="91">
        <v>0</v>
      </c>
      <c r="O50" s="22"/>
      <c r="P50" s="23"/>
      <c r="Q50" s="2"/>
      <c r="R50" s="22"/>
      <c r="S50" s="22"/>
      <c r="T50" s="22"/>
      <c r="U50" s="91">
        <v>0</v>
      </c>
      <c r="V50" s="24"/>
      <c r="W50" s="23"/>
      <c r="X50" s="2"/>
      <c r="Y50" s="22"/>
      <c r="Z50" s="22"/>
      <c r="AA50" s="22"/>
      <c r="AB50" s="91">
        <v>0</v>
      </c>
      <c r="AC50" s="22"/>
      <c r="AD50" s="23"/>
      <c r="AE50" s="2"/>
      <c r="AF50" s="21"/>
      <c r="AG50" s="21"/>
      <c r="AH50" s="21"/>
      <c r="AI50" s="91">
        <v>0</v>
      </c>
      <c r="AJ50" s="22"/>
      <c r="AK50" s="23"/>
      <c r="AL50" s="2"/>
      <c r="AM50" s="21"/>
      <c r="AN50" s="21"/>
      <c r="AO50" s="21"/>
      <c r="AP50" s="91">
        <v>0</v>
      </c>
      <c r="AQ50" s="22"/>
      <c r="AR50" s="23"/>
      <c r="AS50" s="2"/>
      <c r="AU50" s="13">
        <f>AP50+AI50+AB50+U50+N50</f>
        <v>0</v>
      </c>
    </row>
    <row r="51" spans="1:50" s="4" customFormat="1" x14ac:dyDescent="0.2">
      <c r="A51" s="75" t="s">
        <v>4</v>
      </c>
      <c r="B51" s="83">
        <f>Totals!B51</f>
        <v>0</v>
      </c>
      <c r="J51" s="2"/>
      <c r="K51" s="22"/>
      <c r="L51" s="22"/>
      <c r="M51" s="22"/>
      <c r="N51" s="91">
        <v>0</v>
      </c>
      <c r="O51" s="22"/>
      <c r="P51" s="23"/>
      <c r="Q51" s="2"/>
      <c r="R51" s="22"/>
      <c r="S51" s="22"/>
      <c r="T51" s="22"/>
      <c r="U51" s="91">
        <v>0</v>
      </c>
      <c r="V51" s="24"/>
      <c r="W51" s="23"/>
      <c r="X51" s="2"/>
      <c r="Y51" s="22"/>
      <c r="Z51" s="22"/>
      <c r="AA51" s="22"/>
      <c r="AB51" s="91">
        <v>0</v>
      </c>
      <c r="AC51" s="22"/>
      <c r="AD51" s="23"/>
      <c r="AE51" s="2"/>
      <c r="AF51" s="21"/>
      <c r="AG51" s="21"/>
      <c r="AH51" s="21"/>
      <c r="AI51" s="91">
        <v>0</v>
      </c>
      <c r="AJ51" s="22"/>
      <c r="AK51" s="23"/>
      <c r="AL51" s="2"/>
      <c r="AM51" s="21"/>
      <c r="AN51" s="21"/>
      <c r="AO51" s="21"/>
      <c r="AP51" s="91">
        <v>0</v>
      </c>
      <c r="AQ51" s="22"/>
      <c r="AR51" s="23"/>
      <c r="AS51" s="2"/>
      <c r="AU51" s="13">
        <f>AP51+AI51+AB51+U51+N51</f>
        <v>0</v>
      </c>
    </row>
    <row r="52" spans="1:50" s="4" customFormat="1" x14ac:dyDescent="0.2">
      <c r="D52" s="79" t="s">
        <v>67</v>
      </c>
      <c r="J52" s="2"/>
      <c r="K52" s="18"/>
      <c r="L52" s="18"/>
      <c r="M52" s="18"/>
      <c r="N52" s="15">
        <f>SUM(N47:N51)</f>
        <v>0</v>
      </c>
      <c r="O52" s="18"/>
      <c r="P52" s="19"/>
      <c r="Q52" s="2"/>
      <c r="R52" s="18"/>
      <c r="S52" s="18"/>
      <c r="T52" s="18"/>
      <c r="U52" s="15">
        <f>SUM(U47:U51)</f>
        <v>0</v>
      </c>
      <c r="V52" s="20"/>
      <c r="W52" s="19"/>
      <c r="X52" s="2"/>
      <c r="Y52" s="18"/>
      <c r="Z52" s="18"/>
      <c r="AA52" s="18"/>
      <c r="AB52" s="15">
        <f>SUM(AB47:AB51)</f>
        <v>0</v>
      </c>
      <c r="AC52" s="18"/>
      <c r="AD52" s="19"/>
      <c r="AE52" s="2"/>
      <c r="AF52" s="21"/>
      <c r="AG52" s="21"/>
      <c r="AH52" s="21"/>
      <c r="AI52" s="15">
        <f>SUM(AI47:AI51)</f>
        <v>0</v>
      </c>
      <c r="AJ52" s="18"/>
      <c r="AK52" s="19"/>
      <c r="AL52" s="2"/>
      <c r="AM52" s="21"/>
      <c r="AN52" s="21"/>
      <c r="AO52" s="21"/>
      <c r="AP52" s="15">
        <f>SUM(AP47:AP51)</f>
        <v>0</v>
      </c>
      <c r="AQ52" s="18"/>
      <c r="AR52" s="19"/>
      <c r="AS52" s="2"/>
      <c r="AU52" s="16">
        <f>SUM(AU47:AU51)</f>
        <v>0</v>
      </c>
    </row>
    <row r="53" spans="1:50" s="4" customFormat="1" x14ac:dyDescent="0.2">
      <c r="J53" s="2"/>
      <c r="K53" s="18"/>
      <c r="L53" s="18"/>
      <c r="M53" s="18"/>
      <c r="N53" s="10"/>
      <c r="O53" s="18"/>
      <c r="P53" s="19"/>
      <c r="Q53" s="2"/>
      <c r="R53" s="18"/>
      <c r="S53" s="18"/>
      <c r="T53" s="18"/>
      <c r="U53" s="10"/>
      <c r="V53" s="20"/>
      <c r="W53" s="19"/>
      <c r="X53" s="2"/>
      <c r="Y53" s="18"/>
      <c r="Z53" s="18"/>
      <c r="AA53" s="18"/>
      <c r="AB53" s="10"/>
      <c r="AC53" s="18"/>
      <c r="AD53" s="19"/>
      <c r="AE53" s="2"/>
      <c r="AF53" s="21"/>
      <c r="AG53" s="21"/>
      <c r="AH53" s="21"/>
      <c r="AI53" s="10"/>
      <c r="AJ53" s="18"/>
      <c r="AK53" s="19"/>
      <c r="AL53" s="2"/>
      <c r="AM53" s="21"/>
      <c r="AN53" s="21"/>
      <c r="AO53" s="21"/>
      <c r="AP53" s="10"/>
      <c r="AQ53" s="18"/>
      <c r="AR53" s="19"/>
      <c r="AS53" s="2"/>
      <c r="AU53" s="13"/>
    </row>
    <row r="54" spans="1:50" s="4" customFormat="1" x14ac:dyDescent="0.2">
      <c r="A54" s="1" t="s">
        <v>17</v>
      </c>
      <c r="J54" s="2"/>
      <c r="K54" s="18"/>
      <c r="L54" s="18"/>
      <c r="M54" s="18"/>
      <c r="N54" s="10"/>
      <c r="O54" s="18"/>
      <c r="P54" s="19"/>
      <c r="Q54" s="2"/>
      <c r="R54" s="18"/>
      <c r="S54" s="18"/>
      <c r="T54" s="18"/>
      <c r="U54" s="10"/>
      <c r="V54" s="20"/>
      <c r="W54" s="19"/>
      <c r="X54" s="2"/>
      <c r="Y54" s="18"/>
      <c r="Z54" s="18"/>
      <c r="AA54" s="18"/>
      <c r="AB54" s="10"/>
      <c r="AC54" s="18"/>
      <c r="AD54" s="19"/>
      <c r="AE54" s="2"/>
      <c r="AF54" s="21"/>
      <c r="AG54" s="21"/>
      <c r="AH54" s="21"/>
      <c r="AI54" s="10"/>
      <c r="AJ54" s="18"/>
      <c r="AK54" s="19"/>
      <c r="AL54" s="2"/>
      <c r="AM54" s="21"/>
      <c r="AN54" s="21"/>
      <c r="AO54" s="21"/>
      <c r="AP54" s="10"/>
      <c r="AQ54" s="18"/>
      <c r="AR54" s="19"/>
      <c r="AS54" s="2"/>
      <c r="AU54" s="13"/>
    </row>
    <row r="55" spans="1:50" s="4" customFormat="1" x14ac:dyDescent="0.2">
      <c r="A55" s="14" t="s">
        <v>136</v>
      </c>
      <c r="D55" s="144" t="s">
        <v>146</v>
      </c>
      <c r="E55" s="144"/>
      <c r="F55" s="144"/>
      <c r="G55" s="144"/>
      <c r="H55" s="144"/>
      <c r="I55" s="144"/>
      <c r="J55" s="2"/>
      <c r="K55" s="22"/>
      <c r="L55" s="22"/>
      <c r="M55" s="22"/>
      <c r="N55" s="139">
        <f>SUMIFS(Travel!$V$6:$V$24,Travel!$A$6:$A$24,$A$1,Travel!$B$6:$B$24,K2,Travel!$C$6:$C$24,$A$55)+SUMIFS(Travel!$V$6:$V$24,Travel!$A$6:$A$24,$A$1,Travel!$B$6:$B$24,"All",Travel!$C$6:$C$24,$A$55)</f>
        <v>0</v>
      </c>
      <c r="O55" s="22"/>
      <c r="P55" s="23"/>
      <c r="Q55" s="2"/>
      <c r="R55" s="22"/>
      <c r="S55" s="22"/>
      <c r="T55" s="22"/>
      <c r="U55" s="139">
        <f>SUMIFS(Travel!$V$6:$V$24,Travel!$A$6:$A$24,$A$1,Travel!$B$6:$B$24,R2,Travel!$C$6:$C$24,$A$55)+SUMIFS(Travel!$V$6:$V$24,Travel!$A$6:$A$24,$A$1,Travel!$B$6:$B$24,"All",Travel!$C$6:$C$24,$A$55)</f>
        <v>0</v>
      </c>
      <c r="V55" s="24"/>
      <c r="W55" s="23"/>
      <c r="X55" s="2"/>
      <c r="Y55" s="22"/>
      <c r="Z55" s="22"/>
      <c r="AA55" s="22"/>
      <c r="AB55" s="139">
        <f>SUMIFS(Travel!$V$6:$V$24,Travel!$A$6:$A$24,$A$1,Travel!$B$6:$B$24,Y2,Travel!$C$6:$C$24,$A$55)+SUMIFS(Travel!$V$6:$V$24,Travel!$A$6:$A$24,$A$1,Travel!$B$6:$B$24,"All",Travel!$C$6:$C$24,$A$55)</f>
        <v>0</v>
      </c>
      <c r="AC55" s="22"/>
      <c r="AD55" s="23"/>
      <c r="AE55" s="2"/>
      <c r="AF55" s="21"/>
      <c r="AG55" s="21"/>
      <c r="AH55" s="21"/>
      <c r="AI55" s="139">
        <f>SUMIFS(Travel!$V$6:$V$24,Travel!$A$6:$A$24,$A$1,Travel!$B$6:$B$24,AF2,Travel!$C$6:$C$24,$A$55)+SUMIFS(Travel!$V$6:$V$24,Travel!$A$6:$A$24,$A$1,Travel!$B$6:$B$24,"All",Travel!$C$6:$C$24,$A$55)</f>
        <v>0</v>
      </c>
      <c r="AJ55" s="22"/>
      <c r="AK55" s="23"/>
      <c r="AL55" s="2"/>
      <c r="AM55" s="21"/>
      <c r="AN55" s="21"/>
      <c r="AO55" s="21"/>
      <c r="AP55" s="139">
        <f>SUMIFS(Travel!$V$6:$V$24,Travel!$A$6:$A$24,$A$1,Travel!$B$6:$B$24,AM2,Travel!$C$6:$C$24,$A$55)+SUMIFS(Travel!$V$6:$V$24,Travel!$A$6:$A$24,$A$1,Travel!$B$6:$B$24,"All",Travel!$C$6:$C$24,$A$55)</f>
        <v>0</v>
      </c>
      <c r="AQ55" s="22"/>
      <c r="AR55" s="23"/>
      <c r="AS55" s="2"/>
      <c r="AU55" s="13">
        <f>AP55+AI55+AB55+U55+N55</f>
        <v>0</v>
      </c>
    </row>
    <row r="56" spans="1:50" s="4" customFormat="1" x14ac:dyDescent="0.2">
      <c r="A56" s="14" t="s">
        <v>149</v>
      </c>
      <c r="D56" s="144" t="s">
        <v>146</v>
      </c>
      <c r="E56" s="144"/>
      <c r="F56" s="144"/>
      <c r="G56" s="144"/>
      <c r="H56" s="144"/>
      <c r="I56" s="144"/>
      <c r="J56" s="2"/>
      <c r="K56" s="22"/>
      <c r="L56" s="22"/>
      <c r="M56" s="22"/>
      <c r="N56" s="139">
        <f>SUMIFS(Travel!$V$6:$V$24,Travel!$A$6:$A$24,$A$1,Travel!$B$6:$B$24,K2,Travel!$C$6:$C$24,$A$56)+SUMIFS(Travel!$V$6:$V$24,Travel!$A$6:$A$24,$A$1,Travel!$B$6:$B$24,"all",Travel!$C$6:$C$24,$A$56)</f>
        <v>0</v>
      </c>
      <c r="O56" s="22"/>
      <c r="P56" s="23"/>
      <c r="Q56" s="2"/>
      <c r="R56" s="22"/>
      <c r="S56" s="22"/>
      <c r="T56" s="22"/>
      <c r="U56" s="139">
        <f>SUMIFS(Travel!$V$6:$V$24,Travel!$A$6:$A$24,$A$1,Travel!$B$6:$B$24,R2,Travel!$C$6:$C$24,$A$56)+SUMIFS(Travel!$V$6:$V$24,Travel!$A$6:$A$24,$A$1,Travel!$B$6:$B$24,"all",Travel!$C$6:$C$24,$A$56)</f>
        <v>0</v>
      </c>
      <c r="V56" s="24"/>
      <c r="W56" s="23"/>
      <c r="X56" s="2"/>
      <c r="Y56" s="22"/>
      <c r="Z56" s="22"/>
      <c r="AA56" s="22"/>
      <c r="AB56" s="139">
        <f>SUMIFS(Travel!$V$6:$V$24,Travel!$A$6:$A$24,$A$1,Travel!$B$6:$B$24,Y2,Travel!$C$6:$C$24,$A$56)+SUMIFS(Travel!$V$6:$V$24,Travel!$A$6:$A$24,$A$1,Travel!$B$6:$B$24,"all",Travel!$C$6:$C$24,$A$56)</f>
        <v>0</v>
      </c>
      <c r="AC56" s="22"/>
      <c r="AD56" s="23"/>
      <c r="AE56" s="2"/>
      <c r="AF56" s="21"/>
      <c r="AG56" s="21"/>
      <c r="AH56" s="21"/>
      <c r="AI56" s="139">
        <f>SUMIFS(Travel!$V$6:$V$24,Travel!$A$6:$A$24,$A$1,Travel!$B$6:$B$24,AF2,Travel!$C$6:$C$24,$A$56)+SUMIFS(Travel!$V$6:$V$24,Travel!$A$6:$A$24,$A$1,Travel!$B$6:$B$24,"all",Travel!$C$6:$C$24,$A$56)</f>
        <v>0</v>
      </c>
      <c r="AJ56" s="22"/>
      <c r="AK56" s="23"/>
      <c r="AL56" s="2"/>
      <c r="AM56" s="21"/>
      <c r="AN56" s="21"/>
      <c r="AO56" s="21"/>
      <c r="AP56" s="139">
        <f>SUMIFS(Travel!$V$6:$V$24,Travel!$A$6:$A$24,$A$1,Travel!$B$6:$B$24,AM2,Travel!$C$6:$C$24,$A$56)+SUMIFS(Travel!$V$6:$V$24,Travel!$A$6:$A$24,$A$1,Travel!$B$6:$B$24,"all",Travel!$C$6:$C$24,$A$56)</f>
        <v>0</v>
      </c>
      <c r="AQ56" s="22"/>
      <c r="AR56" s="23"/>
      <c r="AS56" s="2"/>
      <c r="AU56" s="13">
        <f>AP56+AI56+AB56+U56+N56</f>
        <v>0</v>
      </c>
    </row>
    <row r="57" spans="1:50" s="4" customFormat="1" x14ac:dyDescent="0.2">
      <c r="D57" s="81" t="s">
        <v>72</v>
      </c>
      <c r="J57" s="2"/>
      <c r="K57" s="22"/>
      <c r="L57" s="22"/>
      <c r="M57" s="22"/>
      <c r="N57" s="25">
        <f>SUM(N55:N56)</f>
        <v>0</v>
      </c>
      <c r="O57" s="22"/>
      <c r="P57" s="23"/>
      <c r="Q57" s="2"/>
      <c r="R57" s="22"/>
      <c r="S57" s="22"/>
      <c r="T57" s="22"/>
      <c r="U57" s="25">
        <f>SUM(U55:U56)</f>
        <v>0</v>
      </c>
      <c r="V57" s="24"/>
      <c r="W57" s="23"/>
      <c r="X57" s="2"/>
      <c r="Y57" s="22"/>
      <c r="Z57" s="22"/>
      <c r="AA57" s="22"/>
      <c r="AB57" s="25">
        <f>SUM(AB55:AB56)</f>
        <v>0</v>
      </c>
      <c r="AC57" s="22"/>
      <c r="AD57" s="23"/>
      <c r="AE57" s="2"/>
      <c r="AF57" s="21"/>
      <c r="AG57" s="21"/>
      <c r="AH57" s="21"/>
      <c r="AI57" s="25">
        <f>SUM(AI55:AI56)</f>
        <v>0</v>
      </c>
      <c r="AJ57" s="22"/>
      <c r="AK57" s="23"/>
      <c r="AL57" s="2"/>
      <c r="AM57" s="21"/>
      <c r="AN57" s="21"/>
      <c r="AO57" s="21"/>
      <c r="AP57" s="25">
        <f>SUM(AP55:AP56)</f>
        <v>0</v>
      </c>
      <c r="AQ57" s="22"/>
      <c r="AR57" s="23"/>
      <c r="AS57" s="2"/>
      <c r="AU57" s="16">
        <f>SUM(AU55:AU56)</f>
        <v>0</v>
      </c>
    </row>
    <row r="58" spans="1:50" s="4" customFormat="1" x14ac:dyDescent="0.2">
      <c r="J58" s="2"/>
      <c r="K58" s="18"/>
      <c r="L58" s="18"/>
      <c r="M58" s="18"/>
      <c r="N58" s="10"/>
      <c r="O58" s="18"/>
      <c r="P58" s="19"/>
      <c r="Q58" s="2"/>
      <c r="R58" s="18"/>
      <c r="S58" s="18"/>
      <c r="T58" s="18"/>
      <c r="U58" s="10"/>
      <c r="V58" s="20"/>
      <c r="W58" s="19"/>
      <c r="X58" s="2"/>
      <c r="Y58" s="18"/>
      <c r="Z58" s="18"/>
      <c r="AA58" s="18"/>
      <c r="AB58" s="10"/>
      <c r="AC58" s="18"/>
      <c r="AD58" s="19"/>
      <c r="AE58" s="2"/>
      <c r="AF58" s="21"/>
      <c r="AG58" s="21"/>
      <c r="AH58" s="21"/>
      <c r="AI58" s="10"/>
      <c r="AJ58" s="18"/>
      <c r="AK58" s="19"/>
      <c r="AL58" s="2"/>
      <c r="AM58" s="21"/>
      <c r="AN58" s="21"/>
      <c r="AO58" s="21"/>
      <c r="AP58" s="10"/>
      <c r="AQ58" s="18"/>
      <c r="AR58" s="19"/>
      <c r="AS58" s="2"/>
      <c r="AU58" s="13"/>
    </row>
    <row r="59" spans="1:50" s="4" customFormat="1" x14ac:dyDescent="0.2">
      <c r="A59" s="1" t="s">
        <v>20</v>
      </c>
      <c r="J59" s="2"/>
      <c r="K59" s="18"/>
      <c r="L59" s="18"/>
      <c r="M59" s="18"/>
      <c r="N59" s="10"/>
      <c r="O59" s="18"/>
      <c r="P59" s="19"/>
      <c r="Q59" s="2"/>
      <c r="R59" s="18"/>
      <c r="S59" s="18"/>
      <c r="T59" s="18"/>
      <c r="U59" s="10"/>
      <c r="V59" s="20"/>
      <c r="W59" s="19"/>
      <c r="X59" s="2"/>
      <c r="Y59" s="18"/>
      <c r="Z59" s="18"/>
      <c r="AA59" s="18"/>
      <c r="AB59" s="10"/>
      <c r="AC59" s="18"/>
      <c r="AD59" s="19"/>
      <c r="AE59" s="2"/>
      <c r="AF59" s="21"/>
      <c r="AG59" s="21"/>
      <c r="AH59" s="21"/>
      <c r="AI59" s="10"/>
      <c r="AJ59" s="18"/>
      <c r="AK59" s="19"/>
      <c r="AL59" s="2"/>
      <c r="AM59" s="21"/>
      <c r="AN59" s="21"/>
      <c r="AO59" s="21"/>
      <c r="AP59" s="10"/>
      <c r="AQ59" s="18"/>
      <c r="AR59" s="19"/>
      <c r="AS59" s="2"/>
      <c r="AU59" s="13"/>
    </row>
    <row r="60" spans="1:50" s="4" customFormat="1" x14ac:dyDescent="0.2">
      <c r="A60" s="4" t="s">
        <v>21</v>
      </c>
      <c r="J60" s="2"/>
      <c r="K60" s="22"/>
      <c r="L60" s="22"/>
      <c r="M60" s="22"/>
      <c r="N60" s="91">
        <v>0</v>
      </c>
      <c r="O60" s="22"/>
      <c r="P60" s="23"/>
      <c r="Q60" s="2"/>
      <c r="R60" s="22"/>
      <c r="S60" s="22"/>
      <c r="T60" s="22"/>
      <c r="U60" s="91">
        <v>0</v>
      </c>
      <c r="V60" s="24"/>
      <c r="W60" s="23"/>
      <c r="X60" s="2"/>
      <c r="Y60" s="22"/>
      <c r="Z60" s="22"/>
      <c r="AA60" s="22"/>
      <c r="AB60" s="91">
        <v>0</v>
      </c>
      <c r="AC60" s="22"/>
      <c r="AD60" s="23"/>
      <c r="AE60" s="2"/>
      <c r="AF60" s="21"/>
      <c r="AG60" s="21"/>
      <c r="AH60" s="21"/>
      <c r="AI60" s="91">
        <v>0</v>
      </c>
      <c r="AJ60" s="22"/>
      <c r="AK60" s="23"/>
      <c r="AL60" s="2"/>
      <c r="AM60" s="21"/>
      <c r="AN60" s="21"/>
      <c r="AO60" s="21"/>
      <c r="AP60" s="91">
        <v>0</v>
      </c>
      <c r="AQ60" s="22"/>
      <c r="AR60" s="23"/>
      <c r="AS60" s="2"/>
      <c r="AU60" s="13">
        <f>AP60+AI60+AB60+U60+N60</f>
        <v>0</v>
      </c>
    </row>
    <row r="61" spans="1:50" s="4" customFormat="1" x14ac:dyDescent="0.2">
      <c r="A61" s="4" t="s">
        <v>22</v>
      </c>
      <c r="J61" s="2"/>
      <c r="K61" s="22"/>
      <c r="L61" s="22"/>
      <c r="M61" s="22"/>
      <c r="N61" s="91">
        <v>0</v>
      </c>
      <c r="O61" s="22"/>
      <c r="P61" s="23"/>
      <c r="Q61" s="2"/>
      <c r="R61" s="22"/>
      <c r="S61" s="22"/>
      <c r="T61" s="22"/>
      <c r="U61" s="91">
        <v>0</v>
      </c>
      <c r="V61" s="24"/>
      <c r="W61" s="23"/>
      <c r="X61" s="2"/>
      <c r="Y61" s="22"/>
      <c r="Z61" s="22"/>
      <c r="AA61" s="22"/>
      <c r="AB61" s="91">
        <v>0</v>
      </c>
      <c r="AC61" s="22"/>
      <c r="AD61" s="23"/>
      <c r="AE61" s="2"/>
      <c r="AF61" s="21"/>
      <c r="AG61" s="21"/>
      <c r="AH61" s="21"/>
      <c r="AI61" s="91">
        <v>0</v>
      </c>
      <c r="AJ61" s="22"/>
      <c r="AK61" s="23"/>
      <c r="AL61" s="2"/>
      <c r="AM61" s="21"/>
      <c r="AN61" s="21"/>
      <c r="AO61" s="21"/>
      <c r="AP61" s="91">
        <v>0</v>
      </c>
      <c r="AQ61" s="22"/>
      <c r="AR61" s="23"/>
      <c r="AS61" s="2"/>
      <c r="AU61" s="13">
        <f>AP61+AI61+AB61+U61+N61</f>
        <v>0</v>
      </c>
    </row>
    <row r="62" spans="1:50" s="4" customFormat="1" x14ac:dyDescent="0.2">
      <c r="A62" s="4" t="s">
        <v>23</v>
      </c>
      <c r="J62" s="2"/>
      <c r="K62" s="22"/>
      <c r="L62" s="22"/>
      <c r="M62" s="22"/>
      <c r="N62" s="91">
        <v>0</v>
      </c>
      <c r="O62" s="22"/>
      <c r="P62" s="23"/>
      <c r="Q62" s="2"/>
      <c r="R62" s="22"/>
      <c r="S62" s="22"/>
      <c r="T62" s="22"/>
      <c r="U62" s="91">
        <v>0</v>
      </c>
      <c r="V62" s="24"/>
      <c r="W62" s="23"/>
      <c r="X62" s="2"/>
      <c r="Y62" s="22"/>
      <c r="Z62" s="22"/>
      <c r="AA62" s="22"/>
      <c r="AB62" s="91">
        <v>0</v>
      </c>
      <c r="AC62" s="22"/>
      <c r="AD62" s="23"/>
      <c r="AE62" s="2"/>
      <c r="AF62" s="21"/>
      <c r="AG62" s="21"/>
      <c r="AH62" s="21"/>
      <c r="AI62" s="91">
        <v>0</v>
      </c>
      <c r="AJ62" s="22"/>
      <c r="AK62" s="23"/>
      <c r="AL62" s="2"/>
      <c r="AM62" s="21"/>
      <c r="AN62" s="21"/>
      <c r="AO62" s="21"/>
      <c r="AP62" s="91">
        <v>0</v>
      </c>
      <c r="AQ62" s="22"/>
      <c r="AR62" s="23"/>
      <c r="AS62" s="2"/>
      <c r="AU62" s="13">
        <f>AP62+AI62+AB62+U62+N62</f>
        <v>0</v>
      </c>
    </row>
    <row r="63" spans="1:50" s="4" customFormat="1" x14ac:dyDescent="0.2">
      <c r="A63" s="4" t="s">
        <v>24</v>
      </c>
      <c r="J63" s="2"/>
      <c r="K63" s="22"/>
      <c r="L63" s="22"/>
      <c r="M63" s="22"/>
      <c r="N63" s="91">
        <v>0</v>
      </c>
      <c r="O63" s="22"/>
      <c r="P63" s="23"/>
      <c r="Q63" s="2"/>
      <c r="R63" s="22"/>
      <c r="S63" s="22"/>
      <c r="T63" s="22"/>
      <c r="U63" s="91">
        <v>0</v>
      </c>
      <c r="V63" s="24"/>
      <c r="W63" s="23"/>
      <c r="X63" s="2"/>
      <c r="Y63" s="22"/>
      <c r="Z63" s="22"/>
      <c r="AA63" s="22"/>
      <c r="AB63" s="91">
        <v>0</v>
      </c>
      <c r="AC63" s="22"/>
      <c r="AD63" s="23"/>
      <c r="AE63" s="2"/>
      <c r="AF63" s="21"/>
      <c r="AG63" s="21"/>
      <c r="AH63" s="21"/>
      <c r="AI63" s="91">
        <v>0</v>
      </c>
      <c r="AJ63" s="22"/>
      <c r="AK63" s="23"/>
      <c r="AL63" s="2"/>
      <c r="AM63" s="21"/>
      <c r="AN63" s="21"/>
      <c r="AO63" s="21"/>
      <c r="AP63" s="91">
        <v>0</v>
      </c>
      <c r="AQ63" s="22"/>
      <c r="AR63" s="23"/>
      <c r="AS63" s="2"/>
      <c r="AU63" s="13">
        <f>AP63+AI63+AB63+U63+N63</f>
        <v>0</v>
      </c>
    </row>
    <row r="64" spans="1:50" s="4" customFormat="1" x14ac:dyDescent="0.2">
      <c r="D64" s="80" t="s">
        <v>74</v>
      </c>
      <c r="J64" s="2"/>
      <c r="K64" s="22"/>
      <c r="L64" s="22"/>
      <c r="M64" s="22"/>
      <c r="N64" s="25">
        <f>SUM(N60:N63)</f>
        <v>0</v>
      </c>
      <c r="O64" s="22"/>
      <c r="P64" s="23"/>
      <c r="Q64" s="2"/>
      <c r="R64" s="22"/>
      <c r="S64" s="22"/>
      <c r="T64" s="22"/>
      <c r="U64" s="25">
        <f>SUM(U60:U63)</f>
        <v>0</v>
      </c>
      <c r="V64" s="24"/>
      <c r="W64" s="23"/>
      <c r="X64" s="2"/>
      <c r="Y64" s="22"/>
      <c r="Z64" s="22"/>
      <c r="AA64" s="22"/>
      <c r="AB64" s="25">
        <f>SUM(AB60:AB63)</f>
        <v>0</v>
      </c>
      <c r="AC64" s="22"/>
      <c r="AD64" s="23"/>
      <c r="AE64" s="2"/>
      <c r="AF64" s="21"/>
      <c r="AG64" s="21"/>
      <c r="AH64" s="21"/>
      <c r="AI64" s="25">
        <f>SUM(AI60:AI63)</f>
        <v>0</v>
      </c>
      <c r="AJ64" s="22"/>
      <c r="AK64" s="23"/>
      <c r="AL64" s="2"/>
      <c r="AM64" s="21"/>
      <c r="AN64" s="21"/>
      <c r="AO64" s="21"/>
      <c r="AP64" s="25">
        <f>SUM(AP60:AP63)</f>
        <v>0</v>
      </c>
      <c r="AQ64" s="22"/>
      <c r="AR64" s="23"/>
      <c r="AS64" s="2"/>
      <c r="AU64" s="16">
        <f>SUM(AU60:AU63)</f>
        <v>0</v>
      </c>
    </row>
    <row r="65" spans="1:47" s="4" customFormat="1" x14ac:dyDescent="0.2">
      <c r="J65" s="2"/>
      <c r="K65" s="22"/>
      <c r="L65" s="22"/>
      <c r="M65" s="22"/>
      <c r="N65" s="12"/>
      <c r="O65" s="22"/>
      <c r="P65" s="23"/>
      <c r="Q65" s="2"/>
      <c r="R65" s="22"/>
      <c r="S65" s="22"/>
      <c r="T65" s="22"/>
      <c r="U65" s="12"/>
      <c r="V65" s="24"/>
      <c r="W65" s="23"/>
      <c r="X65" s="2"/>
      <c r="Y65" s="22"/>
      <c r="Z65" s="22"/>
      <c r="AA65" s="22"/>
      <c r="AB65" s="12"/>
      <c r="AC65" s="22"/>
      <c r="AD65" s="23"/>
      <c r="AE65" s="2"/>
      <c r="AF65" s="21"/>
      <c r="AG65" s="21"/>
      <c r="AH65" s="21"/>
      <c r="AI65" s="12"/>
      <c r="AJ65" s="22"/>
      <c r="AK65" s="23"/>
      <c r="AL65" s="2"/>
      <c r="AM65" s="21"/>
      <c r="AN65" s="21"/>
      <c r="AO65" s="21"/>
      <c r="AP65" s="12"/>
      <c r="AQ65" s="22"/>
      <c r="AR65" s="23"/>
      <c r="AS65" s="2"/>
      <c r="AU65" s="13"/>
    </row>
    <row r="66" spans="1:47" s="4" customFormat="1" x14ac:dyDescent="0.2">
      <c r="A66" s="1" t="s">
        <v>25</v>
      </c>
      <c r="J66" s="2"/>
      <c r="K66" s="22"/>
      <c r="L66" s="22"/>
      <c r="M66" s="22"/>
      <c r="N66" s="12"/>
      <c r="O66" s="22"/>
      <c r="P66" s="23"/>
      <c r="Q66" s="2"/>
      <c r="R66" s="22"/>
      <c r="S66" s="22"/>
      <c r="T66" s="22"/>
      <c r="U66" s="12"/>
      <c r="V66" s="24"/>
      <c r="W66" s="23"/>
      <c r="X66" s="2"/>
      <c r="Y66" s="22"/>
      <c r="Z66" s="22"/>
      <c r="AA66" s="22"/>
      <c r="AB66" s="12"/>
      <c r="AC66" s="22"/>
      <c r="AD66" s="23"/>
      <c r="AE66" s="2"/>
      <c r="AF66" s="21"/>
      <c r="AG66" s="21"/>
      <c r="AH66" s="21"/>
      <c r="AI66" s="12"/>
      <c r="AJ66" s="22"/>
      <c r="AK66" s="23"/>
      <c r="AL66" s="2"/>
      <c r="AM66" s="21"/>
      <c r="AN66" s="21"/>
      <c r="AO66" s="21"/>
      <c r="AP66" s="12"/>
      <c r="AQ66" s="22"/>
      <c r="AR66" s="23"/>
      <c r="AS66" s="2"/>
      <c r="AU66" s="13"/>
    </row>
    <row r="67" spans="1:47" s="4" customFormat="1" x14ac:dyDescent="0.2">
      <c r="A67" s="14" t="s">
        <v>26</v>
      </c>
      <c r="D67" s="144" t="s">
        <v>147</v>
      </c>
      <c r="E67" s="144"/>
      <c r="F67" s="144"/>
      <c r="G67" s="144"/>
      <c r="H67" s="144"/>
      <c r="I67" s="144"/>
      <c r="J67" s="2"/>
      <c r="K67" s="22"/>
      <c r="L67" s="22"/>
      <c r="M67" s="22"/>
      <c r="N67" s="139">
        <f>SUMIFS(Supplies!$H:$H,Supplies!$A:$A,$A$1,Supplies!$B:$B,K2)+SUMIFS(Supplies!$H:$H,Supplies!$A:$A,$A$1,Supplies!$B:$B,"all")</f>
        <v>0</v>
      </c>
      <c r="O67" s="22"/>
      <c r="P67" s="23"/>
      <c r="Q67" s="2"/>
      <c r="R67" s="22"/>
      <c r="S67" s="22"/>
      <c r="T67" s="22"/>
      <c r="U67" s="139">
        <f>SUMIFS(Supplies!$H:$H,Supplies!$A:$A,$A$1,Supplies!$B:$B,R2)+SUMIFS(Supplies!$H:$H,Supplies!$A:$A,$A$1,Supplies!$B:$B,"all")</f>
        <v>0</v>
      </c>
      <c r="V67" s="24"/>
      <c r="W67" s="23"/>
      <c r="X67" s="2"/>
      <c r="Y67" s="22"/>
      <c r="Z67" s="22"/>
      <c r="AA67" s="22"/>
      <c r="AB67" s="139">
        <f>SUMIFS(Supplies!$H:$H,Supplies!$A:$A,$A$1,Supplies!$B:$B,Y2)+SUMIFS(Supplies!$H:$H,Supplies!$A:$A,$A$1,Supplies!$B:$B,"all")</f>
        <v>0</v>
      </c>
      <c r="AC67" s="22"/>
      <c r="AD67" s="23"/>
      <c r="AE67" s="2"/>
      <c r="AF67" s="21"/>
      <c r="AG67" s="21"/>
      <c r="AH67" s="21"/>
      <c r="AI67" s="139">
        <f>SUMIFS(Supplies!$H:$H,Supplies!$A:$A,$A$1,Supplies!$B:$B,AF2)+SUMIFS(Supplies!$H:$H,Supplies!$A:$A,$A$1,Supplies!$B:$B,"all")</f>
        <v>0</v>
      </c>
      <c r="AJ67" s="22"/>
      <c r="AK67" s="23"/>
      <c r="AL67" s="2"/>
      <c r="AM67" s="21"/>
      <c r="AN67" s="21"/>
      <c r="AO67" s="21"/>
      <c r="AP67" s="139">
        <f>SUMIFS(Supplies!$H:$H,Supplies!$A:$A,$A$1,Supplies!$B:$B,AM2)+SUMIFS(Supplies!$H:$H,Supplies!$A:$A,$A$1,Supplies!$B:$B,"all")</f>
        <v>0</v>
      </c>
      <c r="AQ67" s="22"/>
      <c r="AR67" s="23"/>
      <c r="AS67" s="2"/>
      <c r="AU67" s="13">
        <f t="shared" ref="AU67:AU80" si="81">AP67+AI67+AB67+U67+N67</f>
        <v>0</v>
      </c>
    </row>
    <row r="68" spans="1:47" s="4" customFormat="1" x14ac:dyDescent="0.2">
      <c r="A68" s="14" t="s">
        <v>27</v>
      </c>
      <c r="J68" s="2"/>
      <c r="K68" s="22"/>
      <c r="L68" s="22"/>
      <c r="M68" s="22"/>
      <c r="N68" s="91">
        <v>0</v>
      </c>
      <c r="O68" s="22"/>
      <c r="P68" s="23"/>
      <c r="Q68" s="2"/>
      <c r="R68" s="22"/>
      <c r="S68" s="22"/>
      <c r="T68" s="22"/>
      <c r="U68" s="91">
        <v>0</v>
      </c>
      <c r="V68" s="24"/>
      <c r="W68" s="23"/>
      <c r="X68" s="2"/>
      <c r="Y68" s="22"/>
      <c r="Z68" s="22"/>
      <c r="AA68" s="22"/>
      <c r="AB68" s="91">
        <v>0</v>
      </c>
      <c r="AC68" s="22"/>
      <c r="AD68" s="23"/>
      <c r="AE68" s="2"/>
      <c r="AF68" s="21"/>
      <c r="AG68" s="21"/>
      <c r="AH68" s="21"/>
      <c r="AI68" s="119">
        <v>0</v>
      </c>
      <c r="AJ68" s="22"/>
      <c r="AK68" s="23"/>
      <c r="AL68" s="2"/>
      <c r="AM68" s="21"/>
      <c r="AN68" s="21"/>
      <c r="AO68" s="21"/>
      <c r="AP68" s="119">
        <v>0</v>
      </c>
      <c r="AQ68" s="22"/>
      <c r="AR68" s="23"/>
      <c r="AS68" s="2"/>
      <c r="AU68" s="13">
        <f t="shared" si="81"/>
        <v>0</v>
      </c>
    </row>
    <row r="69" spans="1:47" s="4" customFormat="1" x14ac:dyDescent="0.2">
      <c r="A69" s="14" t="s">
        <v>36</v>
      </c>
      <c r="J69" s="2"/>
      <c r="K69" s="22"/>
      <c r="L69" s="22"/>
      <c r="M69" s="22"/>
      <c r="N69" s="91">
        <v>0</v>
      </c>
      <c r="O69" s="22"/>
      <c r="P69" s="23"/>
      <c r="Q69" s="2"/>
      <c r="R69" s="22"/>
      <c r="S69" s="22"/>
      <c r="T69" s="22"/>
      <c r="U69" s="91">
        <v>0</v>
      </c>
      <c r="V69" s="24"/>
      <c r="W69" s="23"/>
      <c r="X69" s="2"/>
      <c r="Y69" s="22"/>
      <c r="Z69" s="22"/>
      <c r="AA69" s="22"/>
      <c r="AB69" s="91">
        <v>0</v>
      </c>
      <c r="AC69" s="22"/>
      <c r="AD69" s="23"/>
      <c r="AE69" s="2"/>
      <c r="AF69" s="21"/>
      <c r="AG69" s="21"/>
      <c r="AH69" s="21"/>
      <c r="AI69" s="119">
        <v>0</v>
      </c>
      <c r="AJ69" s="22"/>
      <c r="AK69" s="23"/>
      <c r="AL69" s="2"/>
      <c r="AM69" s="21"/>
      <c r="AN69" s="21"/>
      <c r="AO69" s="21"/>
      <c r="AP69" s="119">
        <v>0</v>
      </c>
      <c r="AQ69" s="22"/>
      <c r="AR69" s="23"/>
      <c r="AS69" s="2"/>
      <c r="AU69" s="13">
        <f t="shared" si="81"/>
        <v>0</v>
      </c>
    </row>
    <row r="70" spans="1:47" s="4" customFormat="1" x14ac:dyDescent="0.2">
      <c r="A70" s="14" t="s">
        <v>37</v>
      </c>
      <c r="J70" s="2"/>
      <c r="K70" s="22"/>
      <c r="L70" s="22"/>
      <c r="M70" s="22"/>
      <c r="N70" s="91">
        <v>0</v>
      </c>
      <c r="O70" s="22"/>
      <c r="P70" s="23"/>
      <c r="Q70" s="2"/>
      <c r="R70" s="22"/>
      <c r="S70" s="22"/>
      <c r="T70" s="22"/>
      <c r="U70" s="91">
        <v>0</v>
      </c>
      <c r="V70" s="24"/>
      <c r="W70" s="23"/>
      <c r="X70" s="2"/>
      <c r="Y70" s="22"/>
      <c r="Z70" s="22"/>
      <c r="AA70" s="22"/>
      <c r="AB70" s="91">
        <v>0</v>
      </c>
      <c r="AC70" s="22"/>
      <c r="AD70" s="23"/>
      <c r="AE70" s="2"/>
      <c r="AF70" s="21"/>
      <c r="AG70" s="21"/>
      <c r="AH70" s="21"/>
      <c r="AI70" s="119">
        <v>0</v>
      </c>
      <c r="AJ70" s="22"/>
      <c r="AK70" s="23"/>
      <c r="AL70" s="2"/>
      <c r="AM70" s="21"/>
      <c r="AN70" s="21"/>
      <c r="AO70" s="21"/>
      <c r="AP70" s="119">
        <v>0</v>
      </c>
      <c r="AQ70" s="22"/>
      <c r="AR70" s="23"/>
      <c r="AS70" s="2"/>
      <c r="AU70" s="13">
        <f t="shared" si="81"/>
        <v>0</v>
      </c>
    </row>
    <row r="71" spans="1:47" s="4" customFormat="1" hidden="1" x14ac:dyDescent="0.2">
      <c r="A71" s="14" t="s">
        <v>28</v>
      </c>
      <c r="B71" s="61">
        <f>Totals!B71</f>
        <v>0</v>
      </c>
      <c r="J71" s="2"/>
      <c r="K71" s="22"/>
      <c r="L71" s="22"/>
      <c r="M71" s="22"/>
      <c r="N71" s="91">
        <v>0</v>
      </c>
      <c r="O71" s="22"/>
      <c r="P71" s="23"/>
      <c r="Q71" s="2"/>
      <c r="R71" s="22"/>
      <c r="S71" s="22"/>
      <c r="T71" s="22"/>
      <c r="U71" s="91">
        <v>0</v>
      </c>
      <c r="V71" s="24"/>
      <c r="W71" s="23"/>
      <c r="X71" s="2"/>
      <c r="Y71" s="22"/>
      <c r="Z71" s="22"/>
      <c r="AA71" s="22"/>
      <c r="AB71" s="91">
        <v>0</v>
      </c>
      <c r="AC71" s="22"/>
      <c r="AD71" s="23"/>
      <c r="AE71" s="2"/>
      <c r="AF71" s="21"/>
      <c r="AG71" s="21"/>
      <c r="AH71" s="21"/>
      <c r="AI71" s="119">
        <v>0</v>
      </c>
      <c r="AJ71" s="22"/>
      <c r="AK71" s="23"/>
      <c r="AL71" s="2"/>
      <c r="AM71" s="21"/>
      <c r="AN71" s="21"/>
      <c r="AO71" s="21"/>
      <c r="AP71" s="119">
        <v>0</v>
      </c>
      <c r="AQ71" s="22"/>
      <c r="AR71" s="23"/>
      <c r="AS71" s="2"/>
      <c r="AU71" s="13">
        <f t="shared" si="81"/>
        <v>0</v>
      </c>
    </row>
    <row r="72" spans="1:47" s="4" customFormat="1" hidden="1" x14ac:dyDescent="0.2">
      <c r="A72" s="14" t="s">
        <v>28</v>
      </c>
      <c r="B72" s="61">
        <f>Totals!B72</f>
        <v>0</v>
      </c>
      <c r="J72" s="2"/>
      <c r="K72" s="22"/>
      <c r="L72" s="22"/>
      <c r="M72" s="22"/>
      <c r="N72" s="91">
        <v>0</v>
      </c>
      <c r="O72" s="22"/>
      <c r="P72" s="23"/>
      <c r="Q72" s="2"/>
      <c r="R72" s="22"/>
      <c r="S72" s="22"/>
      <c r="T72" s="22"/>
      <c r="U72" s="91">
        <v>0</v>
      </c>
      <c r="V72" s="24"/>
      <c r="W72" s="23"/>
      <c r="X72" s="2"/>
      <c r="Y72" s="22"/>
      <c r="Z72" s="22"/>
      <c r="AA72" s="22"/>
      <c r="AB72" s="91">
        <v>0</v>
      </c>
      <c r="AC72" s="22"/>
      <c r="AD72" s="23"/>
      <c r="AE72" s="2"/>
      <c r="AF72" s="21"/>
      <c r="AG72" s="21"/>
      <c r="AH72" s="21"/>
      <c r="AI72" s="119">
        <v>0</v>
      </c>
      <c r="AJ72" s="22"/>
      <c r="AK72" s="23"/>
      <c r="AL72" s="2"/>
      <c r="AM72" s="21"/>
      <c r="AN72" s="21"/>
      <c r="AO72" s="21"/>
      <c r="AP72" s="119">
        <v>0</v>
      </c>
      <c r="AQ72" s="22"/>
      <c r="AR72" s="23"/>
      <c r="AS72" s="2"/>
      <c r="AU72" s="13">
        <f t="shared" si="81"/>
        <v>0</v>
      </c>
    </row>
    <row r="73" spans="1:47" s="4" customFormat="1" hidden="1" x14ac:dyDescent="0.2">
      <c r="A73" s="14" t="s">
        <v>28</v>
      </c>
      <c r="B73" s="61">
        <f>Totals!B73</f>
        <v>0</v>
      </c>
      <c r="J73" s="2"/>
      <c r="K73" s="22"/>
      <c r="L73" s="22"/>
      <c r="M73" s="22"/>
      <c r="N73" s="91">
        <v>0</v>
      </c>
      <c r="O73" s="22"/>
      <c r="P73" s="23"/>
      <c r="Q73" s="2"/>
      <c r="R73" s="22"/>
      <c r="S73" s="22"/>
      <c r="T73" s="22"/>
      <c r="U73" s="91">
        <v>0</v>
      </c>
      <c r="V73" s="24"/>
      <c r="W73" s="23"/>
      <c r="X73" s="2"/>
      <c r="Y73" s="22"/>
      <c r="Z73" s="22"/>
      <c r="AA73" s="22"/>
      <c r="AB73" s="91">
        <v>0</v>
      </c>
      <c r="AC73" s="22"/>
      <c r="AD73" s="23"/>
      <c r="AE73" s="2"/>
      <c r="AF73" s="21"/>
      <c r="AG73" s="21"/>
      <c r="AH73" s="21"/>
      <c r="AI73" s="119">
        <v>0</v>
      </c>
      <c r="AJ73" s="22"/>
      <c r="AK73" s="23"/>
      <c r="AL73" s="2"/>
      <c r="AM73" s="21"/>
      <c r="AN73" s="21"/>
      <c r="AO73" s="21"/>
      <c r="AP73" s="119">
        <v>0</v>
      </c>
      <c r="AQ73" s="22"/>
      <c r="AR73" s="23"/>
      <c r="AS73" s="2"/>
      <c r="AU73" s="13">
        <f t="shared" ref="AU73" si="82">AP73+AI73+AB73+U73+N73</f>
        <v>0</v>
      </c>
    </row>
    <row r="74" spans="1:47" s="4" customFormat="1" hidden="1" x14ac:dyDescent="0.2">
      <c r="A74" s="14" t="s">
        <v>28</v>
      </c>
      <c r="B74" s="61">
        <f>Totals!B74</f>
        <v>0</v>
      </c>
      <c r="J74" s="2"/>
      <c r="K74" s="22"/>
      <c r="L74" s="22"/>
      <c r="M74" s="22"/>
      <c r="N74" s="91">
        <v>0</v>
      </c>
      <c r="O74" s="22"/>
      <c r="P74" s="23"/>
      <c r="Q74" s="2"/>
      <c r="R74" s="22"/>
      <c r="S74" s="22"/>
      <c r="T74" s="22"/>
      <c r="U74" s="91">
        <v>0</v>
      </c>
      <c r="V74" s="24"/>
      <c r="W74" s="23"/>
      <c r="X74" s="2"/>
      <c r="Y74" s="22"/>
      <c r="Z74" s="22"/>
      <c r="AA74" s="22"/>
      <c r="AB74" s="91">
        <v>0</v>
      </c>
      <c r="AC74" s="22"/>
      <c r="AD74" s="23"/>
      <c r="AE74" s="2"/>
      <c r="AF74" s="21"/>
      <c r="AG74" s="21"/>
      <c r="AH74" s="21"/>
      <c r="AI74" s="119">
        <v>0</v>
      </c>
      <c r="AJ74" s="22"/>
      <c r="AK74" s="23"/>
      <c r="AL74" s="2"/>
      <c r="AM74" s="21"/>
      <c r="AN74" s="21"/>
      <c r="AO74" s="21"/>
      <c r="AP74" s="119">
        <v>0</v>
      </c>
      <c r="AQ74" s="22"/>
      <c r="AR74" s="23"/>
      <c r="AS74" s="2"/>
      <c r="AU74" s="13">
        <f t="shared" si="81"/>
        <v>0</v>
      </c>
    </row>
    <row r="75" spans="1:47" s="4" customFormat="1" hidden="1" x14ac:dyDescent="0.2">
      <c r="A75" s="14" t="s">
        <v>28</v>
      </c>
      <c r="B75" s="61">
        <f>Totals!B75</f>
        <v>0</v>
      </c>
      <c r="J75" s="2"/>
      <c r="K75" s="22"/>
      <c r="L75" s="22"/>
      <c r="M75" s="22"/>
      <c r="N75" s="91">
        <v>0</v>
      </c>
      <c r="O75" s="22"/>
      <c r="P75" s="23"/>
      <c r="Q75" s="2"/>
      <c r="R75" s="22"/>
      <c r="S75" s="22"/>
      <c r="T75" s="22"/>
      <c r="U75" s="91">
        <v>0</v>
      </c>
      <c r="V75" s="24"/>
      <c r="W75" s="23"/>
      <c r="X75" s="2"/>
      <c r="Y75" s="22"/>
      <c r="Z75" s="22"/>
      <c r="AA75" s="22"/>
      <c r="AB75" s="91">
        <v>0</v>
      </c>
      <c r="AC75" s="22"/>
      <c r="AD75" s="23"/>
      <c r="AE75" s="2"/>
      <c r="AF75" s="21"/>
      <c r="AG75" s="21"/>
      <c r="AH75" s="21"/>
      <c r="AI75" s="119">
        <v>0</v>
      </c>
      <c r="AJ75" s="22"/>
      <c r="AK75" s="23"/>
      <c r="AL75" s="2"/>
      <c r="AM75" s="21"/>
      <c r="AN75" s="21"/>
      <c r="AO75" s="21"/>
      <c r="AP75" s="119">
        <v>0</v>
      </c>
      <c r="AQ75" s="22"/>
      <c r="AR75" s="23"/>
      <c r="AS75" s="2"/>
      <c r="AU75" s="13">
        <f t="shared" si="81"/>
        <v>0</v>
      </c>
    </row>
    <row r="76" spans="1:47" s="4" customFormat="1" x14ac:dyDescent="0.2">
      <c r="A76" s="14" t="s">
        <v>38</v>
      </c>
      <c r="J76" s="2"/>
      <c r="K76" s="22"/>
      <c r="L76" s="22"/>
      <c r="M76" s="22"/>
      <c r="N76" s="91">
        <v>0</v>
      </c>
      <c r="O76" s="22"/>
      <c r="P76" s="23"/>
      <c r="Q76" s="2"/>
      <c r="R76" s="22"/>
      <c r="S76" s="22"/>
      <c r="T76" s="22"/>
      <c r="U76" s="91">
        <v>0</v>
      </c>
      <c r="V76" s="24"/>
      <c r="W76" s="23"/>
      <c r="X76" s="2"/>
      <c r="Y76" s="22"/>
      <c r="Z76" s="22"/>
      <c r="AA76" s="22"/>
      <c r="AB76" s="91">
        <v>0</v>
      </c>
      <c r="AC76" s="22"/>
      <c r="AD76" s="23"/>
      <c r="AE76" s="2"/>
      <c r="AF76" s="21"/>
      <c r="AG76" s="21"/>
      <c r="AH76" s="21"/>
      <c r="AI76" s="119">
        <v>0</v>
      </c>
      <c r="AJ76" s="22"/>
      <c r="AK76" s="23"/>
      <c r="AL76" s="2"/>
      <c r="AM76" s="21"/>
      <c r="AN76" s="21"/>
      <c r="AO76" s="21"/>
      <c r="AP76" s="119">
        <v>0</v>
      </c>
      <c r="AQ76" s="22"/>
      <c r="AR76" s="23"/>
      <c r="AS76" s="2"/>
      <c r="AU76" s="13">
        <f t="shared" si="81"/>
        <v>0</v>
      </c>
    </row>
    <row r="77" spans="1:47" s="4" customFormat="1" x14ac:dyDescent="0.2">
      <c r="A77" s="14" t="s">
        <v>39</v>
      </c>
      <c r="J77" s="2"/>
      <c r="K77" s="22"/>
      <c r="L77" s="22"/>
      <c r="M77" s="22"/>
      <c r="N77" s="91">
        <v>0</v>
      </c>
      <c r="O77" s="22"/>
      <c r="P77" s="23"/>
      <c r="Q77" s="2"/>
      <c r="R77" s="22"/>
      <c r="S77" s="22"/>
      <c r="T77" s="22"/>
      <c r="U77" s="91">
        <v>0</v>
      </c>
      <c r="V77" s="24"/>
      <c r="W77" s="23"/>
      <c r="X77" s="2"/>
      <c r="Y77" s="22"/>
      <c r="Z77" s="22"/>
      <c r="AA77" s="22"/>
      <c r="AB77" s="91">
        <v>0</v>
      </c>
      <c r="AC77" s="22"/>
      <c r="AD77" s="23"/>
      <c r="AE77" s="2"/>
      <c r="AF77" s="21"/>
      <c r="AG77" s="21"/>
      <c r="AH77" s="21"/>
      <c r="AI77" s="119">
        <v>0</v>
      </c>
      <c r="AJ77" s="22"/>
      <c r="AK77" s="23"/>
      <c r="AL77" s="2"/>
      <c r="AM77" s="21"/>
      <c r="AN77" s="21"/>
      <c r="AO77" s="21"/>
      <c r="AP77" s="119">
        <v>0</v>
      </c>
      <c r="AQ77" s="22"/>
      <c r="AR77" s="23"/>
      <c r="AS77" s="2"/>
      <c r="AU77" s="13">
        <f t="shared" si="81"/>
        <v>0</v>
      </c>
    </row>
    <row r="78" spans="1:47" s="4" customFormat="1" x14ac:dyDescent="0.2">
      <c r="A78" s="14" t="s">
        <v>40</v>
      </c>
      <c r="C78" s="59">
        <v>12000</v>
      </c>
      <c r="D78" s="4" t="s">
        <v>55</v>
      </c>
      <c r="J78" s="2"/>
      <c r="K78" s="22"/>
      <c r="L78" s="22"/>
      <c r="M78" s="22"/>
      <c r="N78" s="12">
        <f>$C78*(($C$25*E25/12)+($C$26*E26/12)+($C$27*E27/12)+($C$28*E28/12)+($C$29*E29/12)+($C$30*E30/12)+($C$31*E31/12)+($C$32*E32/12))</f>
        <v>0</v>
      </c>
      <c r="O78" s="22"/>
      <c r="P78" s="23"/>
      <c r="Q78" s="2"/>
      <c r="R78" s="22"/>
      <c r="S78" s="22"/>
      <c r="T78" s="22"/>
      <c r="U78" s="12">
        <f>$C78*(($C$25*F25/12)+($C$26*F26/12)+($C$27*F27/12)+($C$28*F28/12)+($C$29*F29/12)+($C$30*F30/12)+($C$31*F31/12)+($C$32*F32/12))</f>
        <v>0</v>
      </c>
      <c r="V78" s="24"/>
      <c r="W78" s="23"/>
      <c r="X78" s="2"/>
      <c r="Y78" s="22"/>
      <c r="Z78" s="22"/>
      <c r="AA78" s="22"/>
      <c r="AB78" s="12">
        <f>$C78*(($C$25*G25/12)+($C$26*G26/12)+($C$27*G27/12)+($C$28*G28/12)+($C$29*G29/12)+($C$30*G30/12)+($C$31*G31/12)+($C$32*G32/12))</f>
        <v>0</v>
      </c>
      <c r="AC78" s="22"/>
      <c r="AD78" s="23"/>
      <c r="AE78" s="2"/>
      <c r="AF78" s="21"/>
      <c r="AG78" s="21"/>
      <c r="AH78" s="21"/>
      <c r="AI78" s="12">
        <f>$C78*(($C$25*H25/12)+($C$26*H26/12)+($C$27*H27/12)+($C$28*H28/12)+($C$29*H29/12)+($C$30*H30/12)+($C$31*H31/12)+($C$32*H32/12))</f>
        <v>0</v>
      </c>
      <c r="AJ78" s="22"/>
      <c r="AK78" s="23"/>
      <c r="AL78" s="2"/>
      <c r="AM78" s="21"/>
      <c r="AN78" s="21"/>
      <c r="AO78" s="21"/>
      <c r="AP78" s="12">
        <f>$C78*(($C$25*I25/12)+($C$26*I26/12)+($C$27*I27/12)+($C$28*I28/12)+($C$29*I29/12)+($C$30*I30/12)+($C$31*I31/12)+($C$32*I32/12))</f>
        <v>0</v>
      </c>
      <c r="AQ78" s="22"/>
      <c r="AR78" s="23"/>
      <c r="AS78" s="2"/>
      <c r="AU78" s="13">
        <f t="shared" si="81"/>
        <v>0</v>
      </c>
    </row>
    <row r="79" spans="1:47" s="4" customFormat="1" x14ac:dyDescent="0.2">
      <c r="A79" s="14" t="s">
        <v>41</v>
      </c>
      <c r="C79" s="26"/>
      <c r="J79" s="2"/>
      <c r="K79" s="22"/>
      <c r="L79" s="22"/>
      <c r="M79" s="22"/>
      <c r="N79" s="91">
        <v>0</v>
      </c>
      <c r="O79" s="22"/>
      <c r="P79" s="23"/>
      <c r="Q79" s="2"/>
      <c r="R79" s="22"/>
      <c r="S79" s="22"/>
      <c r="T79" s="22"/>
      <c r="U79" s="91">
        <v>0</v>
      </c>
      <c r="V79" s="24"/>
      <c r="W79" s="23"/>
      <c r="X79" s="2"/>
      <c r="Y79" s="22"/>
      <c r="Z79" s="22"/>
      <c r="AA79" s="22"/>
      <c r="AB79" s="91">
        <v>0</v>
      </c>
      <c r="AC79" s="22"/>
      <c r="AD79" s="23"/>
      <c r="AE79" s="2"/>
      <c r="AF79" s="21"/>
      <c r="AG79" s="21"/>
      <c r="AH79" s="21"/>
      <c r="AI79" s="119">
        <v>0</v>
      </c>
      <c r="AJ79" s="22"/>
      <c r="AK79" s="23"/>
      <c r="AL79" s="2"/>
      <c r="AM79" s="21"/>
      <c r="AN79" s="21"/>
      <c r="AO79" s="21"/>
      <c r="AP79" s="119">
        <v>0</v>
      </c>
      <c r="AQ79" s="22"/>
      <c r="AR79" s="23"/>
      <c r="AS79" s="2"/>
      <c r="AU79" s="13">
        <f t="shared" si="81"/>
        <v>0</v>
      </c>
    </row>
    <row r="80" spans="1:47" s="4" customFormat="1" x14ac:dyDescent="0.2">
      <c r="A80" s="14" t="s">
        <v>42</v>
      </c>
      <c r="C80" s="26"/>
      <c r="J80" s="2"/>
      <c r="K80" s="22"/>
      <c r="L80" s="22"/>
      <c r="M80" s="22"/>
      <c r="N80" s="91">
        <v>0</v>
      </c>
      <c r="O80" s="22"/>
      <c r="P80" s="23"/>
      <c r="Q80" s="2"/>
      <c r="R80" s="22"/>
      <c r="S80" s="22"/>
      <c r="T80" s="22"/>
      <c r="U80" s="91">
        <v>0</v>
      </c>
      <c r="V80" s="24"/>
      <c r="W80" s="23"/>
      <c r="X80" s="2"/>
      <c r="Y80" s="22"/>
      <c r="Z80" s="22"/>
      <c r="AA80" s="22"/>
      <c r="AB80" s="91">
        <v>0</v>
      </c>
      <c r="AC80" s="22"/>
      <c r="AD80" s="23"/>
      <c r="AE80" s="2"/>
      <c r="AF80" s="21"/>
      <c r="AG80" s="21"/>
      <c r="AH80" s="21"/>
      <c r="AI80" s="119">
        <v>0</v>
      </c>
      <c r="AJ80" s="22"/>
      <c r="AK80" s="23"/>
      <c r="AL80" s="2"/>
      <c r="AM80" s="21"/>
      <c r="AN80" s="21"/>
      <c r="AO80" s="21"/>
      <c r="AP80" s="119">
        <v>0</v>
      </c>
      <c r="AQ80" s="22"/>
      <c r="AR80" s="23"/>
      <c r="AS80" s="2"/>
      <c r="AU80" s="13">
        <f t="shared" si="81"/>
        <v>0</v>
      </c>
    </row>
    <row r="81" spans="1:55" s="4" customFormat="1" x14ac:dyDescent="0.2">
      <c r="D81" s="80" t="s">
        <v>73</v>
      </c>
      <c r="J81" s="2"/>
      <c r="K81" s="18"/>
      <c r="L81" s="18"/>
      <c r="M81" s="18"/>
      <c r="N81" s="15">
        <f>SUM(N67:N80)</f>
        <v>0</v>
      </c>
      <c r="O81" s="18"/>
      <c r="P81" s="19"/>
      <c r="Q81" s="2"/>
      <c r="R81" s="18"/>
      <c r="S81" s="18"/>
      <c r="T81" s="18"/>
      <c r="U81" s="15">
        <f>SUM(U67:U80)</f>
        <v>0</v>
      </c>
      <c r="V81" s="20"/>
      <c r="W81" s="19"/>
      <c r="X81" s="2"/>
      <c r="Y81" s="18"/>
      <c r="Z81" s="18"/>
      <c r="AA81" s="18"/>
      <c r="AB81" s="15">
        <f>SUM(AB67:AB80)</f>
        <v>0</v>
      </c>
      <c r="AC81" s="18"/>
      <c r="AD81" s="19"/>
      <c r="AE81" s="2"/>
      <c r="AF81" s="21"/>
      <c r="AG81" s="21"/>
      <c r="AH81" s="21"/>
      <c r="AI81" s="15">
        <f>SUM(AI67:AI80)</f>
        <v>0</v>
      </c>
      <c r="AJ81" s="18"/>
      <c r="AK81" s="19"/>
      <c r="AL81" s="2"/>
      <c r="AM81" s="21"/>
      <c r="AN81" s="21"/>
      <c r="AO81" s="21"/>
      <c r="AP81" s="15">
        <f>SUM(AP67:AP80)</f>
        <v>0</v>
      </c>
      <c r="AQ81" s="18"/>
      <c r="AR81" s="19"/>
      <c r="AS81" s="2"/>
      <c r="AU81" s="15">
        <f>SUM(AU67:AU80)</f>
        <v>0</v>
      </c>
      <c r="BC81" s="66"/>
    </row>
    <row r="82" spans="1:55" s="4" customFormat="1" x14ac:dyDescent="0.2">
      <c r="J82" s="2"/>
      <c r="K82" s="18"/>
      <c r="L82" s="18"/>
      <c r="M82" s="18"/>
      <c r="N82" s="10"/>
      <c r="O82" s="18"/>
      <c r="P82" s="19"/>
      <c r="Q82" s="2"/>
      <c r="R82" s="18"/>
      <c r="S82" s="18"/>
      <c r="T82" s="18"/>
      <c r="U82" s="10"/>
      <c r="V82" s="20"/>
      <c r="W82" s="19"/>
      <c r="X82" s="2"/>
      <c r="Y82" s="18"/>
      <c r="Z82" s="18"/>
      <c r="AA82" s="18"/>
      <c r="AB82" s="10"/>
      <c r="AC82" s="18"/>
      <c r="AD82" s="19"/>
      <c r="AE82" s="2"/>
      <c r="AF82" s="21"/>
      <c r="AG82" s="21"/>
      <c r="AH82" s="21"/>
      <c r="AI82" s="10"/>
      <c r="AJ82" s="18"/>
      <c r="AK82" s="19"/>
      <c r="AL82" s="2"/>
      <c r="AM82" s="21"/>
      <c r="AN82" s="21"/>
      <c r="AO82" s="21"/>
      <c r="AP82" s="10"/>
      <c r="AQ82" s="18"/>
      <c r="AR82" s="19"/>
      <c r="AS82" s="2"/>
      <c r="AU82" s="13"/>
    </row>
    <row r="83" spans="1:55" s="4" customFormat="1" x14ac:dyDescent="0.2">
      <c r="A83" s="1" t="s">
        <v>29</v>
      </c>
      <c r="J83" s="2"/>
      <c r="K83" s="18"/>
      <c r="L83" s="18"/>
      <c r="M83" s="18"/>
      <c r="N83" s="15">
        <f>N44+N52+N57+N81+N64</f>
        <v>0</v>
      </c>
      <c r="O83" s="18"/>
      <c r="P83" s="19"/>
      <c r="Q83" s="2"/>
      <c r="R83" s="18"/>
      <c r="S83" s="18"/>
      <c r="T83" s="18"/>
      <c r="U83" s="15">
        <f>U44+U52+U57+U81+U64</f>
        <v>0</v>
      </c>
      <c r="V83" s="20"/>
      <c r="W83" s="19"/>
      <c r="X83" s="2"/>
      <c r="Y83" s="18"/>
      <c r="Z83" s="18"/>
      <c r="AA83" s="18"/>
      <c r="AB83" s="15">
        <f>AB44+AB52+AB57+AB81+AB64</f>
        <v>0</v>
      </c>
      <c r="AC83" s="18"/>
      <c r="AD83" s="19"/>
      <c r="AE83" s="2"/>
      <c r="AF83" s="21"/>
      <c r="AG83" s="21"/>
      <c r="AH83" s="21"/>
      <c r="AI83" s="15">
        <f>AI44+AI52+AI57+AI81+AI64</f>
        <v>0</v>
      </c>
      <c r="AJ83" s="18"/>
      <c r="AK83" s="19"/>
      <c r="AL83" s="2"/>
      <c r="AM83" s="21"/>
      <c r="AN83" s="21"/>
      <c r="AO83" s="21"/>
      <c r="AP83" s="15">
        <f>AP44+AP52+AP57+AP81+AP64</f>
        <v>0</v>
      </c>
      <c r="AQ83" s="18"/>
      <c r="AR83" s="19"/>
      <c r="AS83" s="2"/>
      <c r="AU83" s="13">
        <f>AU44+AU52+AU57+AU81+AU64</f>
        <v>0</v>
      </c>
      <c r="AV83" s="10"/>
      <c r="AW83" s="10"/>
      <c r="AX83" s="10"/>
      <c r="AY83" s="10"/>
      <c r="AZ83" s="10"/>
      <c r="BA83" s="73"/>
    </row>
    <row r="84" spans="1:55" s="4" customFormat="1" x14ac:dyDescent="0.2">
      <c r="J84" s="2"/>
      <c r="K84" s="18"/>
      <c r="L84" s="18"/>
      <c r="M84" s="18"/>
      <c r="N84" s="10"/>
      <c r="O84" s="18"/>
      <c r="P84" s="19"/>
      <c r="Q84" s="2"/>
      <c r="R84" s="18"/>
      <c r="S84" s="18"/>
      <c r="T84" s="18"/>
      <c r="U84" s="10"/>
      <c r="V84" s="20"/>
      <c r="W84" s="19"/>
      <c r="X84" s="2"/>
      <c r="Y84" s="18"/>
      <c r="Z84" s="18"/>
      <c r="AA84" s="18"/>
      <c r="AB84" s="10"/>
      <c r="AC84" s="18"/>
      <c r="AD84" s="19"/>
      <c r="AE84" s="2"/>
      <c r="AF84" s="21"/>
      <c r="AG84" s="21"/>
      <c r="AH84" s="21"/>
      <c r="AI84" s="10"/>
      <c r="AJ84" s="18"/>
      <c r="AK84" s="19"/>
      <c r="AL84" s="2"/>
      <c r="AM84" s="21"/>
      <c r="AN84" s="21"/>
      <c r="AO84" s="21"/>
      <c r="AP84" s="10"/>
      <c r="AQ84" s="18"/>
      <c r="AR84" s="19"/>
      <c r="AS84" s="2"/>
      <c r="AU84" s="13"/>
      <c r="AV84" s="10"/>
      <c r="AW84" s="10"/>
      <c r="AX84" s="10"/>
      <c r="AY84" s="10"/>
      <c r="AZ84" s="10"/>
    </row>
    <row r="85" spans="1:55" s="4" customFormat="1" x14ac:dyDescent="0.2">
      <c r="A85" s="76" t="s">
        <v>78</v>
      </c>
      <c r="J85" s="2"/>
      <c r="K85" s="18"/>
      <c r="L85" s="18"/>
      <c r="M85" s="18"/>
      <c r="N85" s="10">
        <f>N83-N52-N71-N72-N73-N74-N75-N78+N91</f>
        <v>0</v>
      </c>
      <c r="O85" s="18"/>
      <c r="P85" s="19"/>
      <c r="Q85" s="2"/>
      <c r="R85" s="18"/>
      <c r="S85" s="18"/>
      <c r="T85" s="18"/>
      <c r="U85" s="10">
        <f>U83-U52-U71-U72-U73-U74-U75-U78+U91</f>
        <v>0</v>
      </c>
      <c r="V85" s="20"/>
      <c r="W85" s="19"/>
      <c r="X85" s="2"/>
      <c r="Y85" s="18"/>
      <c r="Z85" s="18"/>
      <c r="AA85" s="18"/>
      <c r="AB85" s="10">
        <f>AB83-AB52-AB71-AB72-AB73-AB74-AB75-AB78+AB91</f>
        <v>0</v>
      </c>
      <c r="AC85" s="18"/>
      <c r="AD85" s="19"/>
      <c r="AE85" s="2"/>
      <c r="AF85" s="21"/>
      <c r="AG85" s="21"/>
      <c r="AH85" s="21"/>
      <c r="AI85" s="10">
        <f>AI83-AI52-AI71-AI72-AI73-AI74-AI75-AI78+AI91</f>
        <v>0</v>
      </c>
      <c r="AJ85" s="18"/>
      <c r="AK85" s="19"/>
      <c r="AL85" s="2"/>
      <c r="AM85" s="21"/>
      <c r="AN85" s="21"/>
      <c r="AO85" s="21"/>
      <c r="AP85" s="10">
        <f>AP83-AP52-AP71-AP72-AP73-AP74-AP75-AP78+AP91</f>
        <v>0</v>
      </c>
      <c r="AQ85" s="18"/>
      <c r="AR85" s="19"/>
      <c r="AS85" s="2"/>
      <c r="AU85" s="13">
        <f>SUM(N85,U85,AB85,AI85,AP85)</f>
        <v>0</v>
      </c>
      <c r="AV85" s="74"/>
      <c r="AW85" s="74"/>
    </row>
    <row r="86" spans="1:55" s="4" customFormat="1" x14ac:dyDescent="0.2">
      <c r="A86" s="1" t="s">
        <v>30</v>
      </c>
      <c r="J86" s="2"/>
      <c r="K86" s="18"/>
      <c r="L86" s="18"/>
      <c r="M86" s="18"/>
      <c r="N86" s="10">
        <f>ROUND(Totals!$C$86*N85,0)</f>
        <v>0</v>
      </c>
      <c r="O86" s="18"/>
      <c r="P86" s="19"/>
      <c r="Q86" s="2"/>
      <c r="R86" s="18"/>
      <c r="S86" s="18"/>
      <c r="T86" s="18"/>
      <c r="U86" s="10">
        <f>ROUND(Totals!$C$86*U85,0)</f>
        <v>0</v>
      </c>
      <c r="V86" s="20"/>
      <c r="W86" s="19"/>
      <c r="X86" s="2"/>
      <c r="Y86" s="18"/>
      <c r="Z86" s="18"/>
      <c r="AA86" s="18"/>
      <c r="AB86" s="10">
        <f>ROUND(Totals!$C$86*AB85,0)</f>
        <v>0</v>
      </c>
      <c r="AC86" s="18"/>
      <c r="AD86" s="19"/>
      <c r="AE86" s="2"/>
      <c r="AF86" s="21"/>
      <c r="AG86" s="21"/>
      <c r="AH86" s="21"/>
      <c r="AI86" s="10">
        <f>ROUND(Totals!$C$86*AI85,0)</f>
        <v>0</v>
      </c>
      <c r="AJ86" s="18"/>
      <c r="AK86" s="19"/>
      <c r="AL86" s="2"/>
      <c r="AM86" s="21"/>
      <c r="AN86" s="21"/>
      <c r="AO86" s="21"/>
      <c r="AP86" s="10">
        <f>ROUND(Totals!$C$86*AP85,0)</f>
        <v>0</v>
      </c>
      <c r="AQ86" s="18"/>
      <c r="AR86" s="19"/>
      <c r="AS86" s="2"/>
      <c r="AU86" s="13">
        <f>SUM(N86,U86,AB86,AI86,AP86)</f>
        <v>0</v>
      </c>
      <c r="AV86" s="10"/>
      <c r="AW86" s="10"/>
      <c r="AX86" s="10"/>
      <c r="AY86" s="10"/>
      <c r="AZ86" s="10"/>
      <c r="BA86" s="73"/>
    </row>
    <row r="87" spans="1:55" s="4" customFormat="1" x14ac:dyDescent="0.2">
      <c r="A87" s="27"/>
      <c r="B87" s="4" t="s">
        <v>45</v>
      </c>
      <c r="J87" s="2"/>
      <c r="K87" s="18"/>
      <c r="L87" s="18"/>
      <c r="M87" s="18"/>
      <c r="N87" s="10"/>
      <c r="O87" s="18"/>
      <c r="P87" s="19"/>
      <c r="Q87" s="2"/>
      <c r="R87" s="18"/>
      <c r="S87" s="18"/>
      <c r="T87" s="18"/>
      <c r="U87" s="10"/>
      <c r="V87" s="20"/>
      <c r="W87" s="19"/>
      <c r="X87" s="2"/>
      <c r="Y87" s="18"/>
      <c r="Z87" s="18"/>
      <c r="AA87" s="18"/>
      <c r="AB87" s="10"/>
      <c r="AC87" s="18"/>
      <c r="AD87" s="19"/>
      <c r="AE87" s="2"/>
      <c r="AF87" s="21"/>
      <c r="AG87" s="21"/>
      <c r="AH87" s="21"/>
      <c r="AI87" s="10"/>
      <c r="AJ87" s="18"/>
      <c r="AK87" s="19"/>
      <c r="AL87" s="2"/>
      <c r="AM87" s="21"/>
      <c r="AN87" s="21"/>
      <c r="AO87" s="21"/>
      <c r="AP87" s="10"/>
      <c r="AQ87" s="18"/>
      <c r="AR87" s="19"/>
      <c r="AS87" s="2"/>
      <c r="AU87" s="13"/>
      <c r="AV87" s="10"/>
      <c r="AW87" s="10"/>
      <c r="AX87" s="10"/>
      <c r="AY87" s="10"/>
      <c r="AZ87" s="10"/>
    </row>
    <row r="88" spans="1:55" s="4" customFormat="1" ht="13.5" thickBot="1" x14ac:dyDescent="0.25">
      <c r="A88" s="1" t="s">
        <v>31</v>
      </c>
      <c r="J88" s="2"/>
      <c r="K88" s="18"/>
      <c r="L88" s="18"/>
      <c r="M88" s="18"/>
      <c r="N88" s="28">
        <f>N83+N86</f>
        <v>0</v>
      </c>
      <c r="O88" s="18"/>
      <c r="P88" s="19"/>
      <c r="Q88" s="2"/>
      <c r="R88" s="18"/>
      <c r="S88" s="18"/>
      <c r="T88" s="18"/>
      <c r="U88" s="28">
        <f>U83+U86</f>
        <v>0</v>
      </c>
      <c r="V88" s="20"/>
      <c r="W88" s="19"/>
      <c r="X88" s="2"/>
      <c r="Y88" s="18"/>
      <c r="Z88" s="18"/>
      <c r="AA88" s="18"/>
      <c r="AB88" s="28">
        <f>AB83+AB86</f>
        <v>0</v>
      </c>
      <c r="AC88" s="18"/>
      <c r="AD88" s="19"/>
      <c r="AE88" s="2"/>
      <c r="AF88" s="21"/>
      <c r="AG88" s="21"/>
      <c r="AH88" s="21"/>
      <c r="AI88" s="28">
        <f>AI83+AI86</f>
        <v>0</v>
      </c>
      <c r="AJ88" s="18"/>
      <c r="AK88" s="19"/>
      <c r="AL88" s="2"/>
      <c r="AM88" s="21"/>
      <c r="AN88" s="21"/>
      <c r="AO88" s="21"/>
      <c r="AP88" s="28">
        <f>AP83+AP86</f>
        <v>0</v>
      </c>
      <c r="AQ88" s="18"/>
      <c r="AR88" s="19"/>
      <c r="AS88" s="2"/>
      <c r="AU88" s="60">
        <f t="shared" ref="AU88" si="83">AU83+AU86</f>
        <v>0</v>
      </c>
      <c r="AV88" s="10"/>
      <c r="AW88" s="10"/>
      <c r="AX88" s="10"/>
      <c r="AY88" s="10"/>
      <c r="AZ88" s="10"/>
      <c r="BA88" s="73"/>
      <c r="BB88" s="3"/>
      <c r="BC88" s="73"/>
    </row>
    <row r="89" spans="1:55" s="4" customFormat="1" ht="13.5" thickTop="1" x14ac:dyDescent="0.2">
      <c r="J89" s="2"/>
      <c r="K89" s="18"/>
      <c r="L89" s="18"/>
      <c r="M89" s="18"/>
      <c r="N89" s="10"/>
      <c r="O89" s="18"/>
      <c r="P89" s="19"/>
      <c r="Q89" s="2"/>
      <c r="R89" s="18"/>
      <c r="S89" s="18"/>
      <c r="T89" s="18"/>
      <c r="U89" s="10"/>
      <c r="V89" s="20"/>
      <c r="W89" s="19"/>
      <c r="X89" s="2"/>
      <c r="Y89" s="18"/>
      <c r="Z89" s="18"/>
      <c r="AA89" s="18"/>
      <c r="AB89" s="10"/>
      <c r="AC89" s="18"/>
      <c r="AD89" s="19"/>
      <c r="AE89" s="2"/>
      <c r="AF89" s="21"/>
      <c r="AG89" s="21"/>
      <c r="AH89" s="21"/>
      <c r="AI89" s="10"/>
      <c r="AJ89" s="18"/>
      <c r="AK89" s="19"/>
      <c r="AL89" s="2"/>
      <c r="AM89" s="21"/>
      <c r="AN89" s="21"/>
      <c r="AO89" s="21"/>
      <c r="AP89" s="10"/>
      <c r="AQ89" s="18"/>
      <c r="AR89" s="19"/>
      <c r="AS89" s="2"/>
      <c r="AU89" s="13"/>
    </row>
    <row r="90" spans="1:55" s="4" customFormat="1" x14ac:dyDescent="0.2">
      <c r="J90" s="2"/>
      <c r="K90" s="18"/>
      <c r="L90" s="18"/>
      <c r="M90" s="18"/>
      <c r="N90" s="10"/>
      <c r="O90" s="18"/>
      <c r="P90" s="19"/>
      <c r="Q90" s="2"/>
      <c r="R90" s="18"/>
      <c r="S90" s="18"/>
      <c r="T90" s="18"/>
      <c r="U90" s="10"/>
      <c r="V90" s="20"/>
      <c r="W90" s="19"/>
      <c r="X90" s="2"/>
      <c r="Y90" s="18"/>
      <c r="Z90" s="18"/>
      <c r="AA90" s="18"/>
      <c r="AB90" s="10"/>
      <c r="AC90" s="18"/>
      <c r="AD90" s="19"/>
      <c r="AE90" s="2"/>
      <c r="AF90" s="21"/>
      <c r="AG90" s="21"/>
      <c r="AH90" s="21"/>
      <c r="AI90" s="10"/>
      <c r="AJ90" s="18"/>
      <c r="AK90" s="19"/>
      <c r="AL90" s="2"/>
      <c r="AM90" s="21"/>
      <c r="AN90" s="21"/>
      <c r="AO90" s="21"/>
      <c r="AP90" s="10"/>
      <c r="AQ90" s="18"/>
      <c r="AR90" s="19"/>
      <c r="AS90" s="2"/>
      <c r="AU90" s="13"/>
    </row>
    <row r="91" spans="1:55" s="4" customFormat="1" x14ac:dyDescent="0.2">
      <c r="A91" s="82"/>
      <c r="J91" s="2"/>
      <c r="K91" s="18"/>
      <c r="L91" s="18"/>
      <c r="M91" s="18"/>
      <c r="N91" s="10"/>
      <c r="O91" s="18"/>
      <c r="P91" s="19"/>
      <c r="Q91" s="2"/>
      <c r="R91" s="18"/>
      <c r="S91" s="18"/>
      <c r="T91" s="18"/>
      <c r="U91" s="10"/>
      <c r="V91" s="20"/>
      <c r="W91" s="19"/>
      <c r="X91" s="2"/>
      <c r="Y91" s="18"/>
      <c r="Z91" s="18"/>
      <c r="AA91" s="18"/>
      <c r="AB91" s="84"/>
      <c r="AC91" s="18"/>
      <c r="AD91" s="19"/>
      <c r="AE91" s="2"/>
      <c r="AF91" s="21"/>
      <c r="AG91" s="21"/>
      <c r="AH91" s="21"/>
      <c r="AI91" s="84"/>
      <c r="AJ91" s="18"/>
      <c r="AK91" s="19"/>
      <c r="AL91" s="2"/>
      <c r="AM91" s="21"/>
      <c r="AN91" s="21"/>
      <c r="AO91" s="21"/>
      <c r="AP91" s="84"/>
      <c r="AQ91" s="18"/>
      <c r="AR91" s="19"/>
      <c r="AS91" s="2"/>
      <c r="AU91" s="13"/>
      <c r="AV91" s="73"/>
    </row>
    <row r="92" spans="1:55" s="4" customFormat="1" x14ac:dyDescent="0.2">
      <c r="I92" s="17"/>
      <c r="J92" s="17"/>
      <c r="K92" s="17"/>
      <c r="L92" s="17"/>
      <c r="M92" s="17"/>
      <c r="P92" s="5"/>
      <c r="R92" s="10"/>
      <c r="S92" s="10"/>
      <c r="T92" s="10"/>
      <c r="W92" s="5"/>
      <c r="AD92" s="5"/>
      <c r="AK92" s="5"/>
      <c r="AR92" s="5"/>
      <c r="AU92" s="5"/>
    </row>
    <row r="93" spans="1:55" s="4" customFormat="1" x14ac:dyDescent="0.2">
      <c r="I93" s="17"/>
      <c r="J93" s="17"/>
      <c r="K93" s="17"/>
      <c r="L93" s="17"/>
      <c r="M93" s="17"/>
      <c r="N93" s="3"/>
      <c r="P93" s="5"/>
      <c r="R93" s="10"/>
      <c r="S93" s="10"/>
      <c r="T93" s="10"/>
      <c r="U93" s="3"/>
      <c r="W93" s="5"/>
      <c r="AB93" s="3"/>
      <c r="AD93" s="5"/>
      <c r="AI93" s="3"/>
      <c r="AK93" s="5"/>
      <c r="AR93" s="5"/>
      <c r="AU93" s="3"/>
    </row>
    <row r="94" spans="1:55" s="4" customFormat="1" x14ac:dyDescent="0.2">
      <c r="K94" s="17"/>
      <c r="L94" s="17"/>
      <c r="M94" s="17"/>
      <c r="R94" s="10"/>
      <c r="S94" s="10"/>
      <c r="T94" s="10"/>
    </row>
    <row r="95" spans="1:55" s="4" customFormat="1" x14ac:dyDescent="0.2">
      <c r="K95" s="17"/>
      <c r="L95" s="17"/>
      <c r="M95" s="17"/>
      <c r="R95" s="10"/>
      <c r="S95" s="10"/>
      <c r="T95" s="10"/>
    </row>
    <row r="96" spans="1:55" s="4" customFormat="1" ht="15" x14ac:dyDescent="0.2">
      <c r="B96" s="57"/>
      <c r="K96" s="10"/>
      <c r="L96" s="10"/>
      <c r="M96" s="10"/>
      <c r="O96" s="57"/>
      <c r="P96" s="57"/>
      <c r="Q96" s="57"/>
      <c r="U96" s="57"/>
      <c r="V96" s="58"/>
      <c r="W96" s="58"/>
      <c r="Y96" s="58"/>
      <c r="Z96" s="58"/>
      <c r="AA96" s="58"/>
      <c r="AB96" s="57"/>
      <c r="AC96" s="58"/>
      <c r="AE96" s="58"/>
      <c r="AF96" s="58"/>
      <c r="AG96" s="58"/>
      <c r="AH96" s="58"/>
      <c r="AI96" s="57"/>
      <c r="AP96" s="57"/>
    </row>
    <row r="97" spans="2:42" s="4" customFormat="1" ht="15" x14ac:dyDescent="0.2">
      <c r="K97" s="10"/>
      <c r="L97" s="10"/>
      <c r="M97" s="10"/>
      <c r="N97" s="31"/>
      <c r="R97" s="10"/>
      <c r="S97" s="10"/>
      <c r="T97" s="10"/>
      <c r="U97" s="29"/>
      <c r="AB97" s="32"/>
      <c r="AI97" s="29"/>
      <c r="AP97" s="29"/>
    </row>
    <row r="98" spans="2:42" s="4" customFormat="1" ht="15" x14ac:dyDescent="0.2">
      <c r="B98" s="30"/>
      <c r="K98" s="10"/>
      <c r="L98" s="10"/>
      <c r="M98" s="10"/>
      <c r="R98" s="10"/>
      <c r="S98" s="10"/>
      <c r="T98" s="10"/>
    </row>
    <row r="99" spans="2:42" s="4" customFormat="1" x14ac:dyDescent="0.2">
      <c r="K99" s="10"/>
      <c r="L99" s="10"/>
      <c r="M99" s="10"/>
      <c r="R99" s="10"/>
      <c r="S99" s="10"/>
      <c r="T99" s="10"/>
    </row>
    <row r="100" spans="2:42" s="4" customFormat="1" x14ac:dyDescent="0.2">
      <c r="K100" s="10"/>
      <c r="L100" s="10"/>
      <c r="M100" s="10"/>
      <c r="R100" s="10"/>
      <c r="S100" s="10"/>
      <c r="T100" s="10"/>
    </row>
    <row r="101" spans="2:42" s="4" customFormat="1" x14ac:dyDescent="0.2">
      <c r="K101" s="10"/>
      <c r="L101" s="10"/>
      <c r="M101" s="10"/>
      <c r="R101" s="10"/>
      <c r="S101" s="10"/>
      <c r="T101" s="10"/>
    </row>
    <row r="102" spans="2:42" s="4" customFormat="1" x14ac:dyDescent="0.2">
      <c r="K102" s="10"/>
      <c r="L102" s="10"/>
      <c r="M102" s="10"/>
      <c r="R102" s="10"/>
      <c r="S102" s="10"/>
      <c r="T102" s="10"/>
    </row>
    <row r="103" spans="2:42" s="4" customFormat="1" x14ac:dyDescent="0.2">
      <c r="B103" s="14"/>
      <c r="C103" s="14"/>
      <c r="D103" s="14"/>
      <c r="K103" s="10"/>
      <c r="L103" s="10"/>
      <c r="M103" s="10"/>
      <c r="R103" s="10"/>
      <c r="S103" s="10"/>
      <c r="T103" s="10"/>
    </row>
    <row r="104" spans="2:42" s="4" customFormat="1" x14ac:dyDescent="0.2">
      <c r="K104" s="10"/>
      <c r="L104" s="10"/>
      <c r="M104" s="10"/>
      <c r="R104" s="10"/>
      <c r="S104" s="10"/>
      <c r="T104" s="10"/>
    </row>
  </sheetData>
  <mergeCells count="17">
    <mergeCell ref="AF2:AK2"/>
    <mergeCell ref="D55:I55"/>
    <mergeCell ref="D56:I56"/>
    <mergeCell ref="D67:I67"/>
    <mergeCell ref="E14:I14"/>
    <mergeCell ref="AM2:AR2"/>
    <mergeCell ref="C4:D4"/>
    <mergeCell ref="E4:I4"/>
    <mergeCell ref="N4:P4"/>
    <mergeCell ref="U4:W4"/>
    <mergeCell ref="AB4:AD4"/>
    <mergeCell ref="AI4:AK4"/>
    <mergeCell ref="AP4:AR4"/>
    <mergeCell ref="E2:I2"/>
    <mergeCell ref="K2:P2"/>
    <mergeCell ref="R2:W2"/>
    <mergeCell ref="Y2:A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63611-081A-4B97-856C-21FF11D485C7}">
  <dimension ref="A1:BC104"/>
  <sheetViews>
    <sheetView topLeftCell="A12" workbookViewId="0">
      <selection activeCell="A68" sqref="A68"/>
    </sheetView>
  </sheetViews>
  <sheetFormatPr defaultRowHeight="12.75" x14ac:dyDescent="0.2"/>
  <cols>
    <col min="1" max="1" width="21.28515625" style="4" customWidth="1"/>
    <col min="2" max="2" width="26.42578125" style="4" customWidth="1"/>
    <col min="3" max="3" width="17.85546875" style="4" customWidth="1"/>
    <col min="4" max="4" width="16.5703125" style="4" customWidth="1"/>
    <col min="5" max="9" width="5.28515625" style="4" customWidth="1"/>
    <col min="10" max="10" width="2" style="4" customWidth="1"/>
    <col min="11" max="13" width="12.28515625" style="10" hidden="1" customWidth="1"/>
    <col min="14" max="14" width="12" style="4" customWidth="1"/>
    <col min="15" max="16" width="10.28515625" style="4" customWidth="1"/>
    <col min="17" max="17" width="2" style="4" customWidth="1"/>
    <col min="18" max="20" width="12.28515625" style="10" hidden="1" customWidth="1"/>
    <col min="21" max="21" width="12.28515625" style="4" customWidth="1"/>
    <col min="22" max="23" width="10.7109375" style="4" customWidth="1"/>
    <col min="24" max="24" width="2" style="4" customWidth="1"/>
    <col min="25" max="27" width="11.7109375" style="4" hidden="1" customWidth="1"/>
    <col min="28" max="28" width="12.28515625" style="4" customWidth="1"/>
    <col min="29" max="30" width="10.7109375" style="4" customWidth="1"/>
    <col min="31" max="31" width="2" style="4" customWidth="1"/>
    <col min="32" max="34" width="13" style="4" hidden="1" customWidth="1"/>
    <col min="35" max="35" width="13.5703125" style="4" customWidth="1"/>
    <col min="36" max="37" width="10.7109375" style="4" customWidth="1"/>
    <col min="38" max="38" width="2" style="4" customWidth="1"/>
    <col min="39" max="41" width="11.7109375" style="4" hidden="1" customWidth="1"/>
    <col min="42" max="44" width="10.7109375" style="4" customWidth="1"/>
    <col min="45" max="45" width="2" style="4" customWidth="1"/>
    <col min="46" max="47" width="13.28515625" style="4" customWidth="1"/>
    <col min="48" max="48" width="12.28515625" style="4" customWidth="1"/>
    <col min="49" max="49" width="11.28515625" customWidth="1"/>
    <col min="50" max="50" width="11.140625" customWidth="1"/>
    <col min="51" max="51" width="11.7109375" customWidth="1"/>
    <col min="52" max="52" width="10.28515625" bestFit="1" customWidth="1"/>
    <col min="53" max="53" width="11.85546875" bestFit="1" customWidth="1"/>
    <col min="54" max="54" width="14.42578125" customWidth="1"/>
    <col min="55" max="55" width="15.28515625" customWidth="1"/>
  </cols>
  <sheetData>
    <row r="1" spans="1:49" s="4" customFormat="1" x14ac:dyDescent="0.2">
      <c r="A1" s="138" t="s">
        <v>140</v>
      </c>
      <c r="B1" s="1"/>
      <c r="C1" s="1"/>
      <c r="D1" s="1"/>
      <c r="J1" s="2"/>
      <c r="K1" s="59">
        <v>152775</v>
      </c>
      <c r="L1" s="35"/>
      <c r="M1" s="35"/>
      <c r="N1" s="1"/>
      <c r="O1" s="1"/>
      <c r="P1" s="1"/>
      <c r="Q1" s="2"/>
      <c r="R1" s="35"/>
      <c r="S1" s="35"/>
      <c r="T1" s="35"/>
      <c r="U1" s="1"/>
      <c r="V1" s="1"/>
      <c r="W1" s="1"/>
      <c r="X1" s="2"/>
      <c r="Y1" s="35"/>
      <c r="Z1" s="35"/>
      <c r="AA1" s="35"/>
      <c r="AB1" s="1"/>
      <c r="AC1" s="1"/>
      <c r="AD1" s="1"/>
      <c r="AE1" s="2"/>
      <c r="AF1" s="35"/>
      <c r="AG1" s="35"/>
      <c r="AH1" s="35"/>
      <c r="AI1" s="1"/>
      <c r="AJ1" s="1"/>
      <c r="AK1" s="1"/>
      <c r="AL1" s="2"/>
      <c r="AM1" s="35"/>
      <c r="AN1" s="35"/>
      <c r="AO1" s="35"/>
      <c r="AP1" s="1"/>
      <c r="AQ1" s="1"/>
      <c r="AR1" s="1"/>
      <c r="AS1" s="2"/>
    </row>
    <row r="2" spans="1:49" s="4" customFormat="1" ht="15.75" x14ac:dyDescent="0.25">
      <c r="A2" s="1" t="s">
        <v>61</v>
      </c>
      <c r="B2" s="67">
        <f>Totals!B2</f>
        <v>0.04</v>
      </c>
      <c r="C2" s="1"/>
      <c r="D2" s="1"/>
      <c r="E2" s="140" t="s">
        <v>63</v>
      </c>
      <c r="F2" s="140"/>
      <c r="G2" s="140"/>
      <c r="H2" s="140"/>
      <c r="I2" s="140"/>
      <c r="J2" s="2"/>
      <c r="K2" s="142" t="str">
        <f>Totals!K2</f>
        <v>Year 1</v>
      </c>
      <c r="L2" s="142"/>
      <c r="M2" s="142"/>
      <c r="N2" s="142"/>
      <c r="O2" s="142"/>
      <c r="P2" s="142"/>
      <c r="Q2" s="2"/>
      <c r="R2" s="142" t="str">
        <f>Totals!R2</f>
        <v>Year 2</v>
      </c>
      <c r="S2" s="142"/>
      <c r="T2" s="142"/>
      <c r="U2" s="142"/>
      <c r="V2" s="142"/>
      <c r="W2" s="142"/>
      <c r="X2" s="2"/>
      <c r="Y2" s="142" t="str">
        <f>Totals!Y2</f>
        <v>Year 3</v>
      </c>
      <c r="Z2" s="142"/>
      <c r="AA2" s="142"/>
      <c r="AB2" s="142"/>
      <c r="AC2" s="142"/>
      <c r="AD2" s="142"/>
      <c r="AE2" s="2"/>
      <c r="AF2" s="142" t="str">
        <f>Totals!AF2</f>
        <v>Year 4</v>
      </c>
      <c r="AG2" s="142"/>
      <c r="AH2" s="142"/>
      <c r="AI2" s="142"/>
      <c r="AJ2" s="142"/>
      <c r="AK2" s="142"/>
      <c r="AL2" s="2"/>
      <c r="AM2" s="142" t="str">
        <f>Totals!AM2</f>
        <v>Year 5</v>
      </c>
      <c r="AN2" s="142"/>
      <c r="AO2" s="142"/>
      <c r="AP2" s="142"/>
      <c r="AQ2" s="142"/>
      <c r="AR2" s="142"/>
      <c r="AS2" s="2"/>
      <c r="AU2" s="1"/>
    </row>
    <row r="3" spans="1:49" s="4" customFormat="1" ht="15.75" x14ac:dyDescent="0.25">
      <c r="A3" s="56"/>
      <c r="B3" s="1"/>
      <c r="C3" s="1"/>
      <c r="D3" s="1"/>
      <c r="E3" s="1"/>
      <c r="F3" s="1"/>
      <c r="G3" s="1"/>
      <c r="H3" s="1"/>
      <c r="I3" s="1"/>
      <c r="J3" s="2"/>
      <c r="Q3" s="2"/>
      <c r="X3" s="2"/>
      <c r="AE3" s="2"/>
      <c r="AL3" s="2"/>
      <c r="AS3" s="2"/>
      <c r="AU3" s="1"/>
    </row>
    <row r="4" spans="1:49" s="4" customFormat="1" x14ac:dyDescent="0.2">
      <c r="B4" s="1"/>
      <c r="C4" s="140" t="s">
        <v>34</v>
      </c>
      <c r="D4" s="140"/>
      <c r="E4" s="140" t="s">
        <v>54</v>
      </c>
      <c r="F4" s="140"/>
      <c r="G4" s="140"/>
      <c r="H4" s="140"/>
      <c r="I4" s="140"/>
      <c r="J4" s="2"/>
      <c r="K4" s="35"/>
      <c r="L4" s="35"/>
      <c r="M4" s="35"/>
      <c r="N4" s="141"/>
      <c r="O4" s="141"/>
      <c r="P4" s="141"/>
      <c r="Q4" s="2"/>
      <c r="R4" s="35"/>
      <c r="S4" s="35"/>
      <c r="T4" s="35"/>
      <c r="U4" s="141"/>
      <c r="V4" s="141"/>
      <c r="W4" s="141"/>
      <c r="X4" s="2"/>
      <c r="Y4" s="35"/>
      <c r="Z4" s="35"/>
      <c r="AA4" s="35"/>
      <c r="AB4" s="141"/>
      <c r="AC4" s="141"/>
      <c r="AD4" s="141"/>
      <c r="AE4" s="2"/>
      <c r="AF4" s="35"/>
      <c r="AG4" s="35"/>
      <c r="AH4" s="35"/>
      <c r="AI4" s="141"/>
      <c r="AJ4" s="141"/>
      <c r="AK4" s="141"/>
      <c r="AL4" s="2"/>
      <c r="AM4" s="35"/>
      <c r="AN4" s="35"/>
      <c r="AO4" s="35"/>
      <c r="AP4" s="141"/>
      <c r="AQ4" s="141"/>
      <c r="AR4" s="141"/>
      <c r="AS4" s="2"/>
      <c r="AT4" s="66" t="s">
        <v>62</v>
      </c>
      <c r="AU4" s="66" t="s">
        <v>35</v>
      </c>
      <c r="AW4" s="61" t="s">
        <v>60</v>
      </c>
    </row>
    <row r="5" spans="1:49" s="4" customFormat="1" x14ac:dyDescent="0.2">
      <c r="C5" s="4" t="s">
        <v>52</v>
      </c>
      <c r="D5" s="4" t="s">
        <v>53</v>
      </c>
      <c r="E5" s="4" t="s">
        <v>46</v>
      </c>
      <c r="F5" s="4" t="s">
        <v>47</v>
      </c>
      <c r="G5" s="4" t="s">
        <v>48</v>
      </c>
      <c r="H5" s="4" t="s">
        <v>49</v>
      </c>
      <c r="I5" s="4" t="s">
        <v>50</v>
      </c>
      <c r="J5" s="2"/>
      <c r="K5" s="36" t="s">
        <v>51</v>
      </c>
      <c r="L5" s="36" t="s">
        <v>56</v>
      </c>
      <c r="M5" s="36" t="s">
        <v>57</v>
      </c>
      <c r="N5" s="6" t="s">
        <v>34</v>
      </c>
      <c r="O5" s="34" t="s">
        <v>33</v>
      </c>
      <c r="P5" s="7" t="s">
        <v>8</v>
      </c>
      <c r="Q5" s="2"/>
      <c r="R5" s="36" t="s">
        <v>51</v>
      </c>
      <c r="S5" s="36" t="s">
        <v>56</v>
      </c>
      <c r="T5" s="36" t="s">
        <v>57</v>
      </c>
      <c r="U5" s="6" t="s">
        <v>34</v>
      </c>
      <c r="V5" s="34" t="s">
        <v>33</v>
      </c>
      <c r="W5" s="7" t="s">
        <v>8</v>
      </c>
      <c r="X5" s="2"/>
      <c r="Y5" s="36" t="s">
        <v>51</v>
      </c>
      <c r="Z5" s="36" t="s">
        <v>56</v>
      </c>
      <c r="AA5" s="36" t="s">
        <v>57</v>
      </c>
      <c r="AB5" s="6" t="s">
        <v>34</v>
      </c>
      <c r="AC5" s="34" t="s">
        <v>33</v>
      </c>
      <c r="AD5" s="7" t="s">
        <v>8</v>
      </c>
      <c r="AE5" s="2"/>
      <c r="AF5" s="36" t="s">
        <v>51</v>
      </c>
      <c r="AG5" s="36" t="s">
        <v>56</v>
      </c>
      <c r="AH5" s="36" t="s">
        <v>57</v>
      </c>
      <c r="AI5" s="6" t="s">
        <v>34</v>
      </c>
      <c r="AJ5" s="34" t="s">
        <v>33</v>
      </c>
      <c r="AK5" s="7" t="s">
        <v>8</v>
      </c>
      <c r="AL5" s="2"/>
      <c r="AM5" s="36" t="s">
        <v>51</v>
      </c>
      <c r="AN5" s="36" t="s">
        <v>56</v>
      </c>
      <c r="AO5" s="36" t="s">
        <v>57</v>
      </c>
      <c r="AP5" s="6" t="s">
        <v>34</v>
      </c>
      <c r="AQ5" s="34" t="s">
        <v>33</v>
      </c>
      <c r="AR5" s="7" t="s">
        <v>8</v>
      </c>
      <c r="AS5" s="2"/>
      <c r="AU5" s="7" t="s">
        <v>8</v>
      </c>
      <c r="AV5" s="8"/>
      <c r="AW5" s="8"/>
    </row>
    <row r="6" spans="1:49" s="4" customFormat="1" x14ac:dyDescent="0.2">
      <c r="A6" s="1" t="s">
        <v>9</v>
      </c>
      <c r="J6" s="2"/>
      <c r="K6" s="9"/>
      <c r="L6" s="17"/>
      <c r="M6" s="17"/>
      <c r="P6" s="5"/>
      <c r="Q6" s="2"/>
      <c r="R6" s="10"/>
      <c r="S6" s="10"/>
      <c r="T6" s="10"/>
      <c r="W6" s="5"/>
      <c r="X6" s="2"/>
      <c r="AD6" s="5"/>
      <c r="AE6" s="2"/>
      <c r="AK6" s="5"/>
      <c r="AL6" s="2"/>
      <c r="AR6" s="5"/>
      <c r="AS6" s="2"/>
      <c r="AU6" s="5"/>
      <c r="AW6" s="33">
        <f t="shared" ref="AW6:AW13" si="0">SUM(M7+T7+AA7+AH7+AO7)</f>
        <v>0</v>
      </c>
    </row>
    <row r="7" spans="1:49" s="4" customFormat="1" x14ac:dyDescent="0.2">
      <c r="A7" s="11" t="s">
        <v>0</v>
      </c>
      <c r="B7" s="83">
        <f>Totals!B7</f>
        <v>0</v>
      </c>
      <c r="C7" s="37">
        <f>Totals!C7</f>
        <v>0</v>
      </c>
      <c r="D7" s="37">
        <f>Totals!D7</f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2"/>
      <c r="K7" s="38">
        <f>($C7/9*12)+($D7)</f>
        <v>0</v>
      </c>
      <c r="L7" s="62">
        <f>K7/12/173.33333333</f>
        <v>0</v>
      </c>
      <c r="M7" s="63">
        <f t="shared" ref="M7:M12" si="1">E7*173.333333</f>
        <v>0</v>
      </c>
      <c r="N7" s="39">
        <f>ROUND((K7/12*$E7),0)</f>
        <v>0</v>
      </c>
      <c r="O7" s="39">
        <f t="shared" ref="O7:O12" si="2">ROUND(N7*$A$40,0)</f>
        <v>0</v>
      </c>
      <c r="P7" s="40">
        <f t="shared" ref="P7:P12" si="3">O7+N7</f>
        <v>0</v>
      </c>
      <c r="Q7" s="41"/>
      <c r="R7" s="39">
        <f t="shared" ref="R7:R12" si="4">ROUND(K7*(1+$B$2),0)</f>
        <v>0</v>
      </c>
      <c r="S7" s="62">
        <f>R7/12/173.33333333</f>
        <v>0</v>
      </c>
      <c r="T7" s="63">
        <f t="shared" ref="T7:T12" si="5">F7*173.333333</f>
        <v>0</v>
      </c>
      <c r="U7" s="39">
        <f>ROUND((R7/12*$F7),0)</f>
        <v>0</v>
      </c>
      <c r="V7" s="42">
        <f t="shared" ref="V7:V12" si="6">ROUND(U7*$A$40,0)</f>
        <v>0</v>
      </c>
      <c r="W7" s="40">
        <f t="shared" ref="W7:W12" si="7">V7+U7</f>
        <v>0</v>
      </c>
      <c r="X7" s="41"/>
      <c r="Y7" s="39">
        <f t="shared" ref="Y7:Y12" si="8">ROUND(R7*(1+$B$2),0)</f>
        <v>0</v>
      </c>
      <c r="Z7" s="62">
        <f>Y7/12/173.33333333</f>
        <v>0</v>
      </c>
      <c r="AA7" s="63">
        <f t="shared" ref="AA7:AA12" si="9">G7*173.333333</f>
        <v>0</v>
      </c>
      <c r="AB7" s="39">
        <f>ROUND((Y7/12*$G7),0)</f>
        <v>0</v>
      </c>
      <c r="AC7" s="39">
        <f t="shared" ref="AC7:AC12" si="10">ROUND(AB7*$A$40,0)</f>
        <v>0</v>
      </c>
      <c r="AD7" s="40">
        <f t="shared" ref="AD7:AD12" si="11">AC7+AB7</f>
        <v>0</v>
      </c>
      <c r="AE7" s="41"/>
      <c r="AF7" s="39">
        <f t="shared" ref="AF7:AF12" si="12">ROUND(Y7*(1+$B$2),0)</f>
        <v>0</v>
      </c>
      <c r="AG7" s="62">
        <f>AF7/12/173.33333333</f>
        <v>0</v>
      </c>
      <c r="AH7" s="63">
        <f t="shared" ref="AH7:AH12" si="13">H7*173.333333</f>
        <v>0</v>
      </c>
      <c r="AI7" s="39">
        <f>ROUND((AF7/12*$H7),0)</f>
        <v>0</v>
      </c>
      <c r="AJ7" s="39">
        <f t="shared" ref="AJ7:AJ12" si="14">ROUND(AI7*$A$40,0)</f>
        <v>0</v>
      </c>
      <c r="AK7" s="40">
        <f t="shared" ref="AK7:AK12" si="15">AJ7+AI7</f>
        <v>0</v>
      </c>
      <c r="AL7" s="41"/>
      <c r="AM7" s="39">
        <f t="shared" ref="AM7:AM12" si="16">ROUND(AF7*(1+$B$2),0)</f>
        <v>0</v>
      </c>
      <c r="AN7" s="62">
        <f>AM7/12/173.33333333</f>
        <v>0</v>
      </c>
      <c r="AO7" s="63">
        <f t="shared" ref="AO7:AO12" si="17">I7*173.333333</f>
        <v>0</v>
      </c>
      <c r="AP7" s="39">
        <f>ROUND((AM7/12*$I7),0)</f>
        <v>0</v>
      </c>
      <c r="AQ7" s="39">
        <f t="shared" ref="AQ7:AQ12" si="18">ROUND(AP7*$A$40,0)</f>
        <v>0</v>
      </c>
      <c r="AR7" s="40">
        <f t="shared" ref="AR7:AR12" si="19">AQ7+AP7</f>
        <v>0</v>
      </c>
      <c r="AS7" s="41"/>
      <c r="AT7" s="68">
        <f t="shared" ref="AT7:AT13" si="20">N7+U7+AB7+AI7+AP7</f>
        <v>0</v>
      </c>
      <c r="AU7" s="43">
        <f t="shared" ref="AU7:AU12" si="21">AR7+AK7+AD7+W7+P7</f>
        <v>0</v>
      </c>
      <c r="AV7" s="12"/>
      <c r="AW7" s="33">
        <f t="shared" si="0"/>
        <v>0</v>
      </c>
    </row>
    <row r="8" spans="1:49" s="4" customFormat="1" x14ac:dyDescent="0.2">
      <c r="A8" s="11" t="s">
        <v>1</v>
      </c>
      <c r="B8" s="83">
        <f>Totals!B8</f>
        <v>0</v>
      </c>
      <c r="C8" s="37">
        <f>Totals!C8</f>
        <v>0</v>
      </c>
      <c r="D8" s="37">
        <f>Totals!D8</f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2"/>
      <c r="K8" s="38">
        <f>(C8/9*12)+(D8)</f>
        <v>0</v>
      </c>
      <c r="L8" s="62">
        <f>K8/12/173.33333333</f>
        <v>0</v>
      </c>
      <c r="M8" s="63">
        <f t="shared" si="1"/>
        <v>0</v>
      </c>
      <c r="N8" s="39">
        <f t="shared" ref="N8:N12" si="22">ROUND((K8/12*$E8),0)</f>
        <v>0</v>
      </c>
      <c r="O8" s="39">
        <f t="shared" si="2"/>
        <v>0</v>
      </c>
      <c r="P8" s="40">
        <f t="shared" si="3"/>
        <v>0</v>
      </c>
      <c r="Q8" s="41"/>
      <c r="R8" s="39">
        <f t="shared" si="4"/>
        <v>0</v>
      </c>
      <c r="S8" s="62">
        <f>R8/12/173.33333333</f>
        <v>0</v>
      </c>
      <c r="T8" s="63">
        <f t="shared" si="5"/>
        <v>0</v>
      </c>
      <c r="U8" s="39">
        <f>ROUND((R8/12*$F8),0)</f>
        <v>0</v>
      </c>
      <c r="V8" s="42">
        <f t="shared" si="6"/>
        <v>0</v>
      </c>
      <c r="W8" s="40">
        <f t="shared" si="7"/>
        <v>0</v>
      </c>
      <c r="X8" s="41"/>
      <c r="Y8" s="39">
        <f t="shared" si="8"/>
        <v>0</v>
      </c>
      <c r="Z8" s="62">
        <f>Y8/12/173.33333333</f>
        <v>0</v>
      </c>
      <c r="AA8" s="63">
        <f t="shared" si="9"/>
        <v>0</v>
      </c>
      <c r="AB8" s="39">
        <f t="shared" ref="AB8:AB12" si="23">ROUND((Y8/12*$G8),0)</f>
        <v>0</v>
      </c>
      <c r="AC8" s="39">
        <f t="shared" si="10"/>
        <v>0</v>
      </c>
      <c r="AD8" s="40">
        <f t="shared" si="11"/>
        <v>0</v>
      </c>
      <c r="AE8" s="41"/>
      <c r="AF8" s="39">
        <f t="shared" si="12"/>
        <v>0</v>
      </c>
      <c r="AG8" s="62">
        <f>AF8/12/173.33333333</f>
        <v>0</v>
      </c>
      <c r="AH8" s="63">
        <f t="shared" si="13"/>
        <v>0</v>
      </c>
      <c r="AI8" s="39">
        <f t="shared" ref="AI8:AI12" si="24">ROUND((AF8/12*$H8),0)</f>
        <v>0</v>
      </c>
      <c r="AJ8" s="39">
        <f t="shared" si="14"/>
        <v>0</v>
      </c>
      <c r="AK8" s="40">
        <f t="shared" si="15"/>
        <v>0</v>
      </c>
      <c r="AL8" s="41"/>
      <c r="AM8" s="39">
        <f t="shared" si="16"/>
        <v>0</v>
      </c>
      <c r="AN8" s="62">
        <f>AM8/12/173.33333333</f>
        <v>0</v>
      </c>
      <c r="AO8" s="63">
        <f t="shared" si="17"/>
        <v>0</v>
      </c>
      <c r="AP8" s="39">
        <f t="shared" ref="AP8:AP12" si="25">ROUND((AM8/12*$I8),0)</f>
        <v>0</v>
      </c>
      <c r="AQ8" s="39">
        <f t="shared" si="18"/>
        <v>0</v>
      </c>
      <c r="AR8" s="40">
        <f t="shared" si="19"/>
        <v>0</v>
      </c>
      <c r="AS8" s="41"/>
      <c r="AT8" s="68">
        <f t="shared" si="20"/>
        <v>0</v>
      </c>
      <c r="AU8" s="43">
        <f t="shared" si="21"/>
        <v>0</v>
      </c>
      <c r="AV8" s="12"/>
      <c r="AW8" s="33">
        <f t="shared" si="0"/>
        <v>0</v>
      </c>
    </row>
    <row r="9" spans="1:49" s="4" customFormat="1" x14ac:dyDescent="0.2">
      <c r="A9" s="11" t="s">
        <v>2</v>
      </c>
      <c r="B9" s="83">
        <f>Totals!B9</f>
        <v>0</v>
      </c>
      <c r="C9" s="37">
        <f>Totals!C9</f>
        <v>0</v>
      </c>
      <c r="D9" s="37">
        <f>Totals!D9</f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2"/>
      <c r="K9" s="38">
        <f>(C9/9*12)+(D9)</f>
        <v>0</v>
      </c>
      <c r="L9" s="62">
        <f t="shared" ref="L9:L12" si="26">K9/12/173.33333333</f>
        <v>0</v>
      </c>
      <c r="M9" s="63">
        <f t="shared" si="1"/>
        <v>0</v>
      </c>
      <c r="N9" s="39">
        <f t="shared" si="22"/>
        <v>0</v>
      </c>
      <c r="O9" s="39">
        <f t="shared" si="2"/>
        <v>0</v>
      </c>
      <c r="P9" s="40">
        <f t="shared" si="3"/>
        <v>0</v>
      </c>
      <c r="Q9" s="41"/>
      <c r="R9" s="39">
        <f t="shared" si="4"/>
        <v>0</v>
      </c>
      <c r="S9" s="62">
        <f t="shared" ref="S9:S12" si="27">R9/12/173.33333333</f>
        <v>0</v>
      </c>
      <c r="T9" s="63">
        <f t="shared" si="5"/>
        <v>0</v>
      </c>
      <c r="U9" s="39">
        <f t="shared" ref="U9:U12" si="28">ROUND((R9/12*$F9),0)</f>
        <v>0</v>
      </c>
      <c r="V9" s="42">
        <f t="shared" si="6"/>
        <v>0</v>
      </c>
      <c r="W9" s="40">
        <f t="shared" si="7"/>
        <v>0</v>
      </c>
      <c r="X9" s="41"/>
      <c r="Y9" s="39">
        <f t="shared" si="8"/>
        <v>0</v>
      </c>
      <c r="Z9" s="62">
        <f t="shared" ref="Z9:Z12" si="29">Y9/12/173.33333333</f>
        <v>0</v>
      </c>
      <c r="AA9" s="63">
        <f t="shared" si="9"/>
        <v>0</v>
      </c>
      <c r="AB9" s="39">
        <f t="shared" si="23"/>
        <v>0</v>
      </c>
      <c r="AC9" s="39">
        <f t="shared" si="10"/>
        <v>0</v>
      </c>
      <c r="AD9" s="40">
        <f t="shared" si="11"/>
        <v>0</v>
      </c>
      <c r="AE9" s="41"/>
      <c r="AF9" s="39">
        <f t="shared" si="12"/>
        <v>0</v>
      </c>
      <c r="AG9" s="62">
        <f t="shared" ref="AG9:AG12" si="30">AF9/12/173.33333333</f>
        <v>0</v>
      </c>
      <c r="AH9" s="63">
        <f t="shared" si="13"/>
        <v>0</v>
      </c>
      <c r="AI9" s="39">
        <f t="shared" si="24"/>
        <v>0</v>
      </c>
      <c r="AJ9" s="39">
        <f t="shared" si="14"/>
        <v>0</v>
      </c>
      <c r="AK9" s="40">
        <f t="shared" si="15"/>
        <v>0</v>
      </c>
      <c r="AL9" s="41"/>
      <c r="AM9" s="39">
        <f t="shared" si="16"/>
        <v>0</v>
      </c>
      <c r="AN9" s="62">
        <f t="shared" ref="AN9:AN12" si="31">AM9/12/173.33333333</f>
        <v>0</v>
      </c>
      <c r="AO9" s="63">
        <f t="shared" si="17"/>
        <v>0</v>
      </c>
      <c r="AP9" s="39">
        <f t="shared" si="25"/>
        <v>0</v>
      </c>
      <c r="AQ9" s="39">
        <f t="shared" si="18"/>
        <v>0</v>
      </c>
      <c r="AR9" s="40">
        <f t="shared" si="19"/>
        <v>0</v>
      </c>
      <c r="AS9" s="41"/>
      <c r="AT9" s="68">
        <f t="shared" si="20"/>
        <v>0</v>
      </c>
      <c r="AU9" s="43">
        <f t="shared" si="21"/>
        <v>0</v>
      </c>
      <c r="AV9" s="12"/>
      <c r="AW9" s="33">
        <f t="shared" si="0"/>
        <v>0</v>
      </c>
    </row>
    <row r="10" spans="1:49" s="4" customFormat="1" x14ac:dyDescent="0.2">
      <c r="A10" s="11" t="s">
        <v>3</v>
      </c>
      <c r="B10" s="83">
        <f>Totals!B10</f>
        <v>0</v>
      </c>
      <c r="C10" s="37">
        <f>Totals!C10</f>
        <v>0</v>
      </c>
      <c r="D10" s="37">
        <f>Totals!D10</f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2"/>
      <c r="K10" s="38">
        <f>(C10/9*12)+(D10)</f>
        <v>0</v>
      </c>
      <c r="L10" s="62">
        <f t="shared" si="26"/>
        <v>0</v>
      </c>
      <c r="M10" s="63">
        <f t="shared" si="1"/>
        <v>0</v>
      </c>
      <c r="N10" s="39">
        <f t="shared" si="22"/>
        <v>0</v>
      </c>
      <c r="O10" s="39">
        <f t="shared" si="2"/>
        <v>0</v>
      </c>
      <c r="P10" s="40">
        <f t="shared" si="3"/>
        <v>0</v>
      </c>
      <c r="Q10" s="41"/>
      <c r="R10" s="39">
        <f t="shared" si="4"/>
        <v>0</v>
      </c>
      <c r="S10" s="62">
        <f t="shared" si="27"/>
        <v>0</v>
      </c>
      <c r="T10" s="63">
        <f t="shared" si="5"/>
        <v>0</v>
      </c>
      <c r="U10" s="39">
        <f t="shared" si="28"/>
        <v>0</v>
      </c>
      <c r="V10" s="42">
        <f t="shared" si="6"/>
        <v>0</v>
      </c>
      <c r="W10" s="40">
        <f t="shared" si="7"/>
        <v>0</v>
      </c>
      <c r="X10" s="41"/>
      <c r="Y10" s="39">
        <f t="shared" si="8"/>
        <v>0</v>
      </c>
      <c r="Z10" s="62">
        <f t="shared" si="29"/>
        <v>0</v>
      </c>
      <c r="AA10" s="63">
        <f t="shared" si="9"/>
        <v>0</v>
      </c>
      <c r="AB10" s="39">
        <f t="shared" si="23"/>
        <v>0</v>
      </c>
      <c r="AC10" s="39">
        <f t="shared" si="10"/>
        <v>0</v>
      </c>
      <c r="AD10" s="40">
        <f t="shared" si="11"/>
        <v>0</v>
      </c>
      <c r="AE10" s="41"/>
      <c r="AF10" s="39">
        <f t="shared" si="12"/>
        <v>0</v>
      </c>
      <c r="AG10" s="62">
        <f t="shared" si="30"/>
        <v>0</v>
      </c>
      <c r="AH10" s="63">
        <f t="shared" si="13"/>
        <v>0</v>
      </c>
      <c r="AI10" s="39">
        <f t="shared" si="24"/>
        <v>0</v>
      </c>
      <c r="AJ10" s="39">
        <f t="shared" si="14"/>
        <v>0</v>
      </c>
      <c r="AK10" s="40">
        <f t="shared" si="15"/>
        <v>0</v>
      </c>
      <c r="AL10" s="41"/>
      <c r="AM10" s="39">
        <f t="shared" si="16"/>
        <v>0</v>
      </c>
      <c r="AN10" s="62">
        <f t="shared" si="31"/>
        <v>0</v>
      </c>
      <c r="AO10" s="63">
        <f t="shared" si="17"/>
        <v>0</v>
      </c>
      <c r="AP10" s="39">
        <f t="shared" si="25"/>
        <v>0</v>
      </c>
      <c r="AQ10" s="39">
        <f t="shared" si="18"/>
        <v>0</v>
      </c>
      <c r="AR10" s="40">
        <f t="shared" si="19"/>
        <v>0</v>
      </c>
      <c r="AS10" s="41"/>
      <c r="AT10" s="68">
        <f t="shared" si="20"/>
        <v>0</v>
      </c>
      <c r="AU10" s="43">
        <f t="shared" si="21"/>
        <v>0</v>
      </c>
      <c r="AV10" s="12"/>
      <c r="AW10" s="33">
        <f t="shared" si="0"/>
        <v>0</v>
      </c>
    </row>
    <row r="11" spans="1:49" s="4" customFormat="1" x14ac:dyDescent="0.2">
      <c r="A11" s="11" t="s">
        <v>4</v>
      </c>
      <c r="B11" s="83">
        <f>Totals!B11</f>
        <v>0</v>
      </c>
      <c r="C11" s="37">
        <f>Totals!C11</f>
        <v>0</v>
      </c>
      <c r="D11" s="37">
        <f>Totals!D11</f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2"/>
      <c r="K11" s="38">
        <f>(C11/9*12)+(D11)</f>
        <v>0</v>
      </c>
      <c r="L11" s="62">
        <f t="shared" si="26"/>
        <v>0</v>
      </c>
      <c r="M11" s="63">
        <f t="shared" si="1"/>
        <v>0</v>
      </c>
      <c r="N11" s="39">
        <f t="shared" si="22"/>
        <v>0</v>
      </c>
      <c r="O11" s="39">
        <f t="shared" si="2"/>
        <v>0</v>
      </c>
      <c r="P11" s="40">
        <f t="shared" si="3"/>
        <v>0</v>
      </c>
      <c r="Q11" s="41"/>
      <c r="R11" s="39">
        <f t="shared" si="4"/>
        <v>0</v>
      </c>
      <c r="S11" s="62">
        <f t="shared" si="27"/>
        <v>0</v>
      </c>
      <c r="T11" s="63">
        <f t="shared" si="5"/>
        <v>0</v>
      </c>
      <c r="U11" s="39">
        <f t="shared" si="28"/>
        <v>0</v>
      </c>
      <c r="V11" s="42">
        <f t="shared" si="6"/>
        <v>0</v>
      </c>
      <c r="W11" s="40">
        <f t="shared" si="7"/>
        <v>0</v>
      </c>
      <c r="X11" s="41"/>
      <c r="Y11" s="39">
        <f t="shared" si="8"/>
        <v>0</v>
      </c>
      <c r="Z11" s="62">
        <f t="shared" si="29"/>
        <v>0</v>
      </c>
      <c r="AA11" s="63">
        <f t="shared" si="9"/>
        <v>0</v>
      </c>
      <c r="AB11" s="39">
        <f t="shared" si="23"/>
        <v>0</v>
      </c>
      <c r="AC11" s="39">
        <f t="shared" si="10"/>
        <v>0</v>
      </c>
      <c r="AD11" s="40">
        <f t="shared" si="11"/>
        <v>0</v>
      </c>
      <c r="AE11" s="41"/>
      <c r="AF11" s="39">
        <f t="shared" si="12"/>
        <v>0</v>
      </c>
      <c r="AG11" s="62">
        <f t="shared" si="30"/>
        <v>0</v>
      </c>
      <c r="AH11" s="63">
        <f t="shared" si="13"/>
        <v>0</v>
      </c>
      <c r="AI11" s="39">
        <f t="shared" si="24"/>
        <v>0</v>
      </c>
      <c r="AJ11" s="39">
        <f t="shared" si="14"/>
        <v>0</v>
      </c>
      <c r="AK11" s="40">
        <f t="shared" si="15"/>
        <v>0</v>
      </c>
      <c r="AL11" s="41"/>
      <c r="AM11" s="39">
        <f t="shared" si="16"/>
        <v>0</v>
      </c>
      <c r="AN11" s="62">
        <f t="shared" si="31"/>
        <v>0</v>
      </c>
      <c r="AO11" s="63">
        <f t="shared" si="17"/>
        <v>0</v>
      </c>
      <c r="AP11" s="39">
        <f t="shared" si="25"/>
        <v>0</v>
      </c>
      <c r="AQ11" s="39">
        <f t="shared" si="18"/>
        <v>0</v>
      </c>
      <c r="AR11" s="40">
        <f t="shared" si="19"/>
        <v>0</v>
      </c>
      <c r="AS11" s="41"/>
      <c r="AT11" s="68">
        <f t="shared" si="20"/>
        <v>0</v>
      </c>
      <c r="AU11" s="43">
        <f t="shared" si="21"/>
        <v>0</v>
      </c>
      <c r="AV11" s="12"/>
      <c r="AW11" s="33">
        <f t="shared" si="0"/>
        <v>0</v>
      </c>
    </row>
    <row r="12" spans="1:49" s="4" customFormat="1" x14ac:dyDescent="0.2">
      <c r="A12" s="11" t="s">
        <v>5</v>
      </c>
      <c r="B12" s="83">
        <f>Totals!B12</f>
        <v>0</v>
      </c>
      <c r="C12" s="37">
        <f>Totals!C12</f>
        <v>0</v>
      </c>
      <c r="D12" s="37">
        <f>Totals!D12</f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2"/>
      <c r="K12" s="38">
        <f>(C12/9*12)+(D12)</f>
        <v>0</v>
      </c>
      <c r="L12" s="62">
        <f t="shared" si="26"/>
        <v>0</v>
      </c>
      <c r="M12" s="63">
        <f t="shared" si="1"/>
        <v>0</v>
      </c>
      <c r="N12" s="39">
        <f t="shared" si="22"/>
        <v>0</v>
      </c>
      <c r="O12" s="39">
        <f t="shared" si="2"/>
        <v>0</v>
      </c>
      <c r="P12" s="40">
        <f t="shared" si="3"/>
        <v>0</v>
      </c>
      <c r="Q12" s="41"/>
      <c r="R12" s="39">
        <f t="shared" si="4"/>
        <v>0</v>
      </c>
      <c r="S12" s="62">
        <f t="shared" si="27"/>
        <v>0</v>
      </c>
      <c r="T12" s="63">
        <f t="shared" si="5"/>
        <v>0</v>
      </c>
      <c r="U12" s="39">
        <f t="shared" si="28"/>
        <v>0</v>
      </c>
      <c r="V12" s="42">
        <f t="shared" si="6"/>
        <v>0</v>
      </c>
      <c r="W12" s="40">
        <f t="shared" si="7"/>
        <v>0</v>
      </c>
      <c r="X12" s="41"/>
      <c r="Y12" s="39">
        <f t="shared" si="8"/>
        <v>0</v>
      </c>
      <c r="Z12" s="62">
        <f t="shared" si="29"/>
        <v>0</v>
      </c>
      <c r="AA12" s="63">
        <f t="shared" si="9"/>
        <v>0</v>
      </c>
      <c r="AB12" s="39">
        <f t="shared" si="23"/>
        <v>0</v>
      </c>
      <c r="AC12" s="39">
        <f t="shared" si="10"/>
        <v>0</v>
      </c>
      <c r="AD12" s="40">
        <f t="shared" si="11"/>
        <v>0</v>
      </c>
      <c r="AE12" s="41"/>
      <c r="AF12" s="39">
        <f t="shared" si="12"/>
        <v>0</v>
      </c>
      <c r="AG12" s="62">
        <f t="shared" si="30"/>
        <v>0</v>
      </c>
      <c r="AH12" s="63">
        <f t="shared" si="13"/>
        <v>0</v>
      </c>
      <c r="AI12" s="39">
        <f t="shared" si="24"/>
        <v>0</v>
      </c>
      <c r="AJ12" s="39">
        <f t="shared" si="14"/>
        <v>0</v>
      </c>
      <c r="AK12" s="40">
        <f t="shared" si="15"/>
        <v>0</v>
      </c>
      <c r="AL12" s="41"/>
      <c r="AM12" s="39">
        <f t="shared" si="16"/>
        <v>0</v>
      </c>
      <c r="AN12" s="62">
        <f t="shared" si="31"/>
        <v>0</v>
      </c>
      <c r="AO12" s="63">
        <f t="shared" si="17"/>
        <v>0</v>
      </c>
      <c r="AP12" s="39">
        <f t="shared" si="25"/>
        <v>0</v>
      </c>
      <c r="AQ12" s="39">
        <f t="shared" si="18"/>
        <v>0</v>
      </c>
      <c r="AR12" s="40">
        <f t="shared" si="19"/>
        <v>0</v>
      </c>
      <c r="AS12" s="41"/>
      <c r="AT12" s="68">
        <f t="shared" si="20"/>
        <v>0</v>
      </c>
      <c r="AU12" s="43">
        <f t="shared" si="21"/>
        <v>0</v>
      </c>
      <c r="AV12" s="12"/>
      <c r="AW12" s="33">
        <f t="shared" si="0"/>
        <v>0</v>
      </c>
    </row>
    <row r="13" spans="1:49" s="4" customFormat="1" x14ac:dyDescent="0.2">
      <c r="A13" s="77" t="s">
        <v>10</v>
      </c>
      <c r="D13" s="80" t="s">
        <v>71</v>
      </c>
      <c r="E13" s="33">
        <f>SUM(E7:E12)</f>
        <v>0</v>
      </c>
      <c r="F13" s="33">
        <f>SUM(F7:F12)</f>
        <v>0</v>
      </c>
      <c r="G13" s="33">
        <f>SUM(G7:G12)</f>
        <v>0</v>
      </c>
      <c r="H13" s="33">
        <f>SUM(H7:H12)</f>
        <v>0</v>
      </c>
      <c r="I13" s="33">
        <f>SUM(I7:I12)</f>
        <v>0</v>
      </c>
      <c r="J13" s="2"/>
      <c r="K13" s="9"/>
      <c r="L13" s="17"/>
      <c r="M13" s="64"/>
      <c r="N13" s="54">
        <f>SUM(N7:N12)</f>
        <v>0</v>
      </c>
      <c r="O13" s="54">
        <f>SUM(O7:O12)</f>
        <v>0</v>
      </c>
      <c r="P13" s="55">
        <f>SUM(P7:P12)</f>
        <v>0</v>
      </c>
      <c r="Q13" s="41"/>
      <c r="R13" s="46"/>
      <c r="S13" s="46"/>
      <c r="T13" s="64"/>
      <c r="U13" s="54">
        <f t="shared" ref="U13:W13" si="32">SUM(U7:U12)</f>
        <v>0</v>
      </c>
      <c r="V13" s="54">
        <f t="shared" si="32"/>
        <v>0</v>
      </c>
      <c r="W13" s="55">
        <f t="shared" si="32"/>
        <v>0</v>
      </c>
      <c r="X13" s="41"/>
      <c r="Y13" s="46"/>
      <c r="Z13" s="46"/>
      <c r="AA13" s="64"/>
      <c r="AB13" s="54">
        <f t="shared" ref="AB13:AD13" si="33">SUM(AB7:AB12)</f>
        <v>0</v>
      </c>
      <c r="AC13" s="54">
        <f t="shared" si="33"/>
        <v>0</v>
      </c>
      <c r="AD13" s="55">
        <f t="shared" si="33"/>
        <v>0</v>
      </c>
      <c r="AE13" s="41"/>
      <c r="AF13" s="46"/>
      <c r="AG13" s="46"/>
      <c r="AH13" s="64"/>
      <c r="AI13" s="54">
        <f t="shared" ref="AI13:AK13" si="34">SUM(AI7:AI12)</f>
        <v>0</v>
      </c>
      <c r="AJ13" s="54">
        <f t="shared" si="34"/>
        <v>0</v>
      </c>
      <c r="AK13" s="55">
        <f t="shared" si="34"/>
        <v>0</v>
      </c>
      <c r="AL13" s="41"/>
      <c r="AM13" s="46"/>
      <c r="AN13" s="46"/>
      <c r="AO13" s="64"/>
      <c r="AP13" s="54">
        <f t="shared" ref="AP13:AR13" si="35">SUM(AP7:AP12)</f>
        <v>0</v>
      </c>
      <c r="AQ13" s="54">
        <f t="shared" si="35"/>
        <v>0</v>
      </c>
      <c r="AR13" s="55">
        <f t="shared" si="35"/>
        <v>0</v>
      </c>
      <c r="AS13" s="41"/>
      <c r="AT13" s="69">
        <f t="shared" si="20"/>
        <v>0</v>
      </c>
      <c r="AU13" s="55">
        <f>SUM(AU7:AU12)</f>
        <v>0</v>
      </c>
      <c r="AV13" s="10"/>
      <c r="AW13" s="33">
        <f t="shared" si="0"/>
        <v>0</v>
      </c>
    </row>
    <row r="14" spans="1:49" s="4" customFormat="1" x14ac:dyDescent="0.2">
      <c r="E14" s="140" t="s">
        <v>54</v>
      </c>
      <c r="F14" s="140"/>
      <c r="G14" s="140"/>
      <c r="H14" s="140"/>
      <c r="I14" s="140"/>
      <c r="J14" s="2"/>
      <c r="K14" s="9"/>
      <c r="L14" s="17"/>
      <c r="M14" s="64"/>
      <c r="N14" s="10"/>
      <c r="O14" s="10"/>
      <c r="P14" s="13"/>
      <c r="Q14" s="2"/>
      <c r="R14" s="10"/>
      <c r="S14" s="10"/>
      <c r="T14" s="64"/>
      <c r="U14" s="10"/>
      <c r="V14" s="17"/>
      <c r="W14" s="13"/>
      <c r="X14" s="2"/>
      <c r="Y14" s="10"/>
      <c r="Z14" s="10"/>
      <c r="AA14" s="64"/>
      <c r="AB14" s="10"/>
      <c r="AC14" s="10"/>
      <c r="AD14" s="13"/>
      <c r="AE14" s="2"/>
      <c r="AF14" s="10"/>
      <c r="AG14" s="10"/>
      <c r="AH14" s="64"/>
      <c r="AI14" s="10"/>
      <c r="AJ14" s="10"/>
      <c r="AK14" s="13"/>
      <c r="AL14" s="2"/>
      <c r="AM14" s="10"/>
      <c r="AN14" s="10"/>
      <c r="AO14" s="64"/>
      <c r="AP14" s="10"/>
      <c r="AQ14" s="10"/>
      <c r="AR14" s="13"/>
      <c r="AS14" s="2"/>
      <c r="AU14" s="13"/>
      <c r="AW14" s="33"/>
    </row>
    <row r="15" spans="1:49" s="4" customFormat="1" x14ac:dyDescent="0.2">
      <c r="A15" s="1" t="s">
        <v>11</v>
      </c>
      <c r="C15" s="4" t="s">
        <v>43</v>
      </c>
      <c r="D15" s="4" t="s">
        <v>53</v>
      </c>
      <c r="E15" s="4" t="s">
        <v>46</v>
      </c>
      <c r="F15" s="4" t="s">
        <v>47</v>
      </c>
      <c r="G15" s="4" t="s">
        <v>48</v>
      </c>
      <c r="H15" s="4" t="s">
        <v>49</v>
      </c>
      <c r="I15" s="4" t="s">
        <v>50</v>
      </c>
      <c r="J15" s="2"/>
      <c r="K15" s="9"/>
      <c r="L15" s="17"/>
      <c r="M15" s="64"/>
      <c r="N15" s="10"/>
      <c r="O15" s="10"/>
      <c r="P15" s="13"/>
      <c r="Q15" s="2"/>
      <c r="R15" s="10"/>
      <c r="S15" s="10"/>
      <c r="T15" s="64"/>
      <c r="U15" s="10"/>
      <c r="V15" s="17"/>
      <c r="W15" s="13"/>
      <c r="X15" s="2"/>
      <c r="Y15" s="10"/>
      <c r="Z15" s="10"/>
      <c r="AA15" s="64"/>
      <c r="AB15" s="10"/>
      <c r="AC15" s="10"/>
      <c r="AD15" s="13"/>
      <c r="AE15" s="2"/>
      <c r="AF15" s="10"/>
      <c r="AG15" s="10"/>
      <c r="AH15" s="64"/>
      <c r="AI15" s="10"/>
      <c r="AJ15" s="10"/>
      <c r="AK15" s="13"/>
      <c r="AL15" s="2"/>
      <c r="AM15" s="10"/>
      <c r="AN15" s="10"/>
      <c r="AO15" s="64"/>
      <c r="AP15" s="10"/>
      <c r="AQ15" s="10"/>
      <c r="AR15" s="13"/>
      <c r="AS15" s="2"/>
      <c r="AU15" s="13"/>
      <c r="AW15" s="33"/>
    </row>
    <row r="16" spans="1:49" s="4" customFormat="1" x14ac:dyDescent="0.2">
      <c r="A16" s="61" t="s">
        <v>59</v>
      </c>
      <c r="B16" s="83">
        <f>Totals!B16</f>
        <v>0</v>
      </c>
      <c r="C16" s="90">
        <v>0</v>
      </c>
      <c r="D16" s="91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2"/>
      <c r="K16" s="38">
        <f>($D16)</f>
        <v>0</v>
      </c>
      <c r="L16" s="62">
        <f t="shared" ref="L16:L24" si="36">K16/12/173.33333333</f>
        <v>0</v>
      </c>
      <c r="M16" s="63">
        <f>E16*173.333333*$C$16</f>
        <v>0</v>
      </c>
      <c r="N16" s="39">
        <f>ROUND((K16/12*$E16*$C16),0)</f>
        <v>0</v>
      </c>
      <c r="O16" s="39">
        <f>ROUND(N16*$A$41,0)</f>
        <v>0</v>
      </c>
      <c r="P16" s="40">
        <f t="shared" ref="P16:P35" si="37">O16+N16</f>
        <v>0</v>
      </c>
      <c r="Q16" s="41"/>
      <c r="R16" s="39">
        <f t="shared" ref="R16:R35" si="38">ROUND(K16*(1+$B$2),0)</f>
        <v>0</v>
      </c>
      <c r="S16" s="62">
        <f t="shared" ref="S16:S24" si="39">R16/12/173.33333333</f>
        <v>0</v>
      </c>
      <c r="T16" s="63">
        <f>F16*173.333333*$C$16</f>
        <v>0</v>
      </c>
      <c r="U16" s="39">
        <f>ROUND((R16/12*$F16*$C16),0)</f>
        <v>0</v>
      </c>
      <c r="V16" s="42">
        <f>ROUND(U16*$A$41,0)</f>
        <v>0</v>
      </c>
      <c r="W16" s="40">
        <f t="shared" ref="W16:W35" si="40">V16+U16</f>
        <v>0</v>
      </c>
      <c r="X16" s="41"/>
      <c r="Y16" s="39">
        <f t="shared" ref="Y16:Y35" si="41">ROUND(R16*(1+$B$2),0)</f>
        <v>0</v>
      </c>
      <c r="Z16" s="62">
        <f t="shared" ref="Z16:Z24" si="42">Y16/12/173.33333333</f>
        <v>0</v>
      </c>
      <c r="AA16" s="63">
        <f>G16*173.333333*$C$16</f>
        <v>0</v>
      </c>
      <c r="AB16" s="39">
        <f>ROUND((Y16/12*$G16*$C16),0)</f>
        <v>0</v>
      </c>
      <c r="AC16" s="39">
        <f>ROUND(AB16*$A$41,0)</f>
        <v>0</v>
      </c>
      <c r="AD16" s="40">
        <f t="shared" ref="AD16:AD35" si="43">AC16+AB16</f>
        <v>0</v>
      </c>
      <c r="AE16" s="41"/>
      <c r="AF16" s="39">
        <f t="shared" ref="AF16:AF35" si="44">ROUND(Y16*(1+$B$2),0)</f>
        <v>0</v>
      </c>
      <c r="AG16" s="62">
        <f t="shared" ref="AG16:AG24" si="45">AF16/12/173.33333333</f>
        <v>0</v>
      </c>
      <c r="AH16" s="63">
        <f>H16*173.333333*$C$16</f>
        <v>0</v>
      </c>
      <c r="AI16" s="39">
        <f>ROUND((AF16/12*$H16*$C16),0)</f>
        <v>0</v>
      </c>
      <c r="AJ16" s="39">
        <f>ROUND(AI16*$A$41,0)</f>
        <v>0</v>
      </c>
      <c r="AK16" s="40">
        <f t="shared" ref="AK16:AK35" si="46">AJ16+AI16</f>
        <v>0</v>
      </c>
      <c r="AL16" s="41"/>
      <c r="AM16" s="39">
        <f t="shared" ref="AM16:AM35" si="47">ROUND(AF16*(1+$B$2),0)</f>
        <v>0</v>
      </c>
      <c r="AN16" s="62">
        <f t="shared" ref="AN16:AN24" si="48">AM16/12/173.33333333</f>
        <v>0</v>
      </c>
      <c r="AO16" s="63">
        <f>I16*173.333333*$C$16</f>
        <v>0</v>
      </c>
      <c r="AP16" s="39">
        <f>ROUND((AM16/12*$I16*$C16),0)</f>
        <v>0</v>
      </c>
      <c r="AQ16" s="39">
        <f>ROUND(AP16*$A$41,0)</f>
        <v>0</v>
      </c>
      <c r="AR16" s="40">
        <f t="shared" ref="AR16:AR35" si="49">AQ16+AP16</f>
        <v>0</v>
      </c>
      <c r="AS16" s="41"/>
      <c r="AT16" s="68">
        <f t="shared" ref="AT16:AT37" si="50">N16+U16+AB16+AI16+AP16</f>
        <v>0</v>
      </c>
      <c r="AU16" s="43">
        <f t="shared" ref="AU16:AU36" si="51">AR16+AK16+AD16+W16+P16</f>
        <v>0</v>
      </c>
      <c r="AW16" s="33">
        <f>SUM(M21+T21+AA21+AH21+AO21)</f>
        <v>0</v>
      </c>
    </row>
    <row r="17" spans="1:49" s="4" customFormat="1" x14ac:dyDescent="0.2">
      <c r="A17" s="61" t="s">
        <v>59</v>
      </c>
      <c r="B17" s="83">
        <f>Totals!B17</f>
        <v>0</v>
      </c>
      <c r="C17" s="90">
        <v>0</v>
      </c>
      <c r="D17" s="91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2"/>
      <c r="K17" s="38">
        <f>($D17)</f>
        <v>0</v>
      </c>
      <c r="L17" s="62">
        <f t="shared" si="36"/>
        <v>0</v>
      </c>
      <c r="M17" s="63">
        <f>E17*173.333333*$C$16</f>
        <v>0</v>
      </c>
      <c r="N17" s="39">
        <f>ROUND((K17/12*$E17*$C17),0)</f>
        <v>0</v>
      </c>
      <c r="O17" s="39">
        <f>ROUND(N17*$A$41,0)</f>
        <v>0</v>
      </c>
      <c r="P17" s="40">
        <f t="shared" si="37"/>
        <v>0</v>
      </c>
      <c r="Q17" s="41"/>
      <c r="R17" s="39">
        <f t="shared" si="38"/>
        <v>0</v>
      </c>
      <c r="S17" s="62">
        <f t="shared" si="39"/>
        <v>0</v>
      </c>
      <c r="T17" s="63">
        <f>F17*173.333333*$C$16</f>
        <v>0</v>
      </c>
      <c r="U17" s="39">
        <f>ROUND((R17/12*$F17*$C17),0)</f>
        <v>0</v>
      </c>
      <c r="V17" s="42">
        <f>ROUND(U17*$A$41,0)</f>
        <v>0</v>
      </c>
      <c r="W17" s="40">
        <f t="shared" si="40"/>
        <v>0</v>
      </c>
      <c r="X17" s="41"/>
      <c r="Y17" s="39">
        <f t="shared" si="41"/>
        <v>0</v>
      </c>
      <c r="Z17" s="62">
        <f t="shared" si="42"/>
        <v>0</v>
      </c>
      <c r="AA17" s="63">
        <f>G17*173.333333*$C$16</f>
        <v>0</v>
      </c>
      <c r="AB17" s="39">
        <f>ROUND((Y17/12*$G17*$C17),0)</f>
        <v>0</v>
      </c>
      <c r="AC17" s="39">
        <f>ROUND(AB17*$A$41,0)</f>
        <v>0</v>
      </c>
      <c r="AD17" s="40">
        <f t="shared" si="43"/>
        <v>0</v>
      </c>
      <c r="AE17" s="41"/>
      <c r="AF17" s="39">
        <f t="shared" si="44"/>
        <v>0</v>
      </c>
      <c r="AG17" s="62">
        <f t="shared" si="45"/>
        <v>0</v>
      </c>
      <c r="AH17" s="63">
        <f>H17*173.333333*$C$16</f>
        <v>0</v>
      </c>
      <c r="AI17" s="39">
        <f>ROUND((AF17/12*$H17*$C17),0)</f>
        <v>0</v>
      </c>
      <c r="AJ17" s="39">
        <f>ROUND(AI17*$A$41,0)</f>
        <v>0</v>
      </c>
      <c r="AK17" s="40">
        <f t="shared" si="46"/>
        <v>0</v>
      </c>
      <c r="AL17" s="41"/>
      <c r="AM17" s="39">
        <f t="shared" si="47"/>
        <v>0</v>
      </c>
      <c r="AN17" s="62">
        <f t="shared" si="48"/>
        <v>0</v>
      </c>
      <c r="AO17" s="63">
        <f>I17*173.333333*$C$16</f>
        <v>0</v>
      </c>
      <c r="AP17" s="39">
        <f>ROUND((AM17/12*$I17*$C17),0)</f>
        <v>0</v>
      </c>
      <c r="AQ17" s="39">
        <f>ROUND(AP17*$A$41,0)</f>
        <v>0</v>
      </c>
      <c r="AR17" s="40">
        <f t="shared" si="49"/>
        <v>0</v>
      </c>
      <c r="AS17" s="41"/>
      <c r="AT17" s="68">
        <f t="shared" si="50"/>
        <v>0</v>
      </c>
      <c r="AU17" s="43">
        <f t="shared" si="51"/>
        <v>0</v>
      </c>
      <c r="AW17" s="33">
        <f>SUM(M22+T22+AA22+AH22+AO22)</f>
        <v>0</v>
      </c>
    </row>
    <row r="18" spans="1:49" s="4" customFormat="1" x14ac:dyDescent="0.2">
      <c r="A18" s="61" t="s">
        <v>59</v>
      </c>
      <c r="B18" s="83">
        <f>Totals!B18</f>
        <v>0</v>
      </c>
      <c r="C18" s="90">
        <v>0</v>
      </c>
      <c r="D18" s="91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2"/>
      <c r="K18" s="38">
        <f>($D18)</f>
        <v>0</v>
      </c>
      <c r="L18" s="62">
        <f t="shared" si="36"/>
        <v>0</v>
      </c>
      <c r="M18" s="63">
        <f>E18*173.333333*$C$16</f>
        <v>0</v>
      </c>
      <c r="N18" s="39">
        <f>ROUND((K18/12*$E18*$C18),0)</f>
        <v>0</v>
      </c>
      <c r="O18" s="39">
        <f>ROUND(N18*$A$41,0)</f>
        <v>0</v>
      </c>
      <c r="P18" s="40">
        <f t="shared" si="37"/>
        <v>0</v>
      </c>
      <c r="Q18" s="41"/>
      <c r="R18" s="39">
        <f t="shared" si="38"/>
        <v>0</v>
      </c>
      <c r="S18" s="62">
        <f t="shared" si="39"/>
        <v>0</v>
      </c>
      <c r="T18" s="63">
        <f>F18*173.333333*$C$16</f>
        <v>0</v>
      </c>
      <c r="U18" s="39">
        <f>ROUND((R18/12*$F18*$C18),0)</f>
        <v>0</v>
      </c>
      <c r="V18" s="42">
        <f>ROUND(U18*$A$41,0)</f>
        <v>0</v>
      </c>
      <c r="W18" s="40">
        <f t="shared" si="40"/>
        <v>0</v>
      </c>
      <c r="X18" s="41"/>
      <c r="Y18" s="39">
        <f t="shared" si="41"/>
        <v>0</v>
      </c>
      <c r="Z18" s="62">
        <f t="shared" si="42"/>
        <v>0</v>
      </c>
      <c r="AA18" s="63">
        <f>G18*173.333333*$C$16</f>
        <v>0</v>
      </c>
      <c r="AB18" s="39">
        <f>ROUND((Y18/12*$G18*$C18),0)</f>
        <v>0</v>
      </c>
      <c r="AC18" s="39">
        <f>ROUND(AB18*$A$41,0)</f>
        <v>0</v>
      </c>
      <c r="AD18" s="40">
        <f t="shared" si="43"/>
        <v>0</v>
      </c>
      <c r="AE18" s="41"/>
      <c r="AF18" s="39">
        <f t="shared" si="44"/>
        <v>0</v>
      </c>
      <c r="AG18" s="62">
        <f t="shared" si="45"/>
        <v>0</v>
      </c>
      <c r="AH18" s="63">
        <f>H18*173.333333*$C$16</f>
        <v>0</v>
      </c>
      <c r="AI18" s="39">
        <f>ROUND((AF18/12*$H18*$C18),0)</f>
        <v>0</v>
      </c>
      <c r="AJ18" s="39">
        <f>ROUND(AI18*$A$41,0)</f>
        <v>0</v>
      </c>
      <c r="AK18" s="40">
        <f t="shared" si="46"/>
        <v>0</v>
      </c>
      <c r="AL18" s="41"/>
      <c r="AM18" s="39">
        <f t="shared" si="47"/>
        <v>0</v>
      </c>
      <c r="AN18" s="62">
        <f t="shared" si="48"/>
        <v>0</v>
      </c>
      <c r="AO18" s="63">
        <f>I18*173.333333*$C$16</f>
        <v>0</v>
      </c>
      <c r="AP18" s="39">
        <f>ROUND((AM18/12*$I18*$C18),0)</f>
        <v>0</v>
      </c>
      <c r="AQ18" s="39">
        <f>ROUND(AP18*$A$41,0)</f>
        <v>0</v>
      </c>
      <c r="AR18" s="40">
        <f t="shared" si="49"/>
        <v>0</v>
      </c>
      <c r="AS18" s="41"/>
      <c r="AT18" s="68">
        <f t="shared" si="50"/>
        <v>0</v>
      </c>
      <c r="AU18" s="43">
        <f t="shared" si="51"/>
        <v>0</v>
      </c>
      <c r="AW18" s="33">
        <f>SUM(M25+T25+AA25+AH25+AO25)</f>
        <v>0</v>
      </c>
    </row>
    <row r="19" spans="1:49" s="4" customFormat="1" x14ac:dyDescent="0.2">
      <c r="A19" s="61" t="s">
        <v>59</v>
      </c>
      <c r="B19" s="83">
        <f>Totals!B19</f>
        <v>0</v>
      </c>
      <c r="C19" s="90">
        <v>0</v>
      </c>
      <c r="D19" s="91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2"/>
      <c r="K19" s="38">
        <f>($D19)</f>
        <v>0</v>
      </c>
      <c r="L19" s="62">
        <f t="shared" si="36"/>
        <v>0</v>
      </c>
      <c r="M19" s="63">
        <f>E19*173.333333*$C$16</f>
        <v>0</v>
      </c>
      <c r="N19" s="39">
        <f>ROUND((K19/12*$E19*$C19),0)</f>
        <v>0</v>
      </c>
      <c r="O19" s="39">
        <f>ROUND(N19*$A$41,0)</f>
        <v>0</v>
      </c>
      <c r="P19" s="40">
        <f t="shared" si="37"/>
        <v>0</v>
      </c>
      <c r="Q19" s="41"/>
      <c r="R19" s="39">
        <f t="shared" si="38"/>
        <v>0</v>
      </c>
      <c r="S19" s="62">
        <f t="shared" si="39"/>
        <v>0</v>
      </c>
      <c r="T19" s="63">
        <f>F19*173.333333*$C$16</f>
        <v>0</v>
      </c>
      <c r="U19" s="39">
        <f>ROUND((R19/12*$F19*$C19),0)</f>
        <v>0</v>
      </c>
      <c r="V19" s="42">
        <f>ROUND(U19*$A$41,0)</f>
        <v>0</v>
      </c>
      <c r="W19" s="40">
        <f t="shared" si="40"/>
        <v>0</v>
      </c>
      <c r="X19" s="41"/>
      <c r="Y19" s="39">
        <f t="shared" si="41"/>
        <v>0</v>
      </c>
      <c r="Z19" s="62">
        <f t="shared" si="42"/>
        <v>0</v>
      </c>
      <c r="AA19" s="63">
        <f>G19*173.333333*$C$16</f>
        <v>0</v>
      </c>
      <c r="AB19" s="39">
        <f>ROUND((Y19/12*$G19*$C19),0)</f>
        <v>0</v>
      </c>
      <c r="AC19" s="39">
        <f>ROUND(AB19*$A$41,0)</f>
        <v>0</v>
      </c>
      <c r="AD19" s="40">
        <f t="shared" si="43"/>
        <v>0</v>
      </c>
      <c r="AE19" s="41"/>
      <c r="AF19" s="39">
        <f t="shared" si="44"/>
        <v>0</v>
      </c>
      <c r="AG19" s="62">
        <f t="shared" si="45"/>
        <v>0</v>
      </c>
      <c r="AH19" s="63">
        <f>H19*173.333333*$C$16</f>
        <v>0</v>
      </c>
      <c r="AI19" s="39">
        <f>ROUND((AF19/12*$H19*$C19),0)</f>
        <v>0</v>
      </c>
      <c r="AJ19" s="39">
        <f>ROUND(AI19*$A$41,0)</f>
        <v>0</v>
      </c>
      <c r="AK19" s="40">
        <f t="shared" si="46"/>
        <v>0</v>
      </c>
      <c r="AL19" s="41"/>
      <c r="AM19" s="39">
        <f t="shared" si="47"/>
        <v>0</v>
      </c>
      <c r="AN19" s="62">
        <f t="shared" si="48"/>
        <v>0</v>
      </c>
      <c r="AO19" s="63">
        <f>I19*173.333333*$C$16</f>
        <v>0</v>
      </c>
      <c r="AP19" s="39">
        <f>ROUND((AM19/12*$I19*$C19),0)</f>
        <v>0</v>
      </c>
      <c r="AQ19" s="39">
        <f>ROUND(AP19*$A$41,0)</f>
        <v>0</v>
      </c>
      <c r="AR19" s="40">
        <f t="shared" si="49"/>
        <v>0</v>
      </c>
      <c r="AS19" s="41"/>
      <c r="AT19" s="68">
        <f t="shared" si="50"/>
        <v>0</v>
      </c>
      <c r="AU19" s="43">
        <f t="shared" si="51"/>
        <v>0</v>
      </c>
      <c r="AW19" s="33">
        <f>SUM(M26+T26+AA26+AH26+AO26)</f>
        <v>0</v>
      </c>
    </row>
    <row r="20" spans="1:49" s="4" customFormat="1" x14ac:dyDescent="0.2">
      <c r="A20" s="4" t="s">
        <v>32</v>
      </c>
      <c r="B20" s="83">
        <f>Totals!B20</f>
        <v>0</v>
      </c>
      <c r="C20" s="90">
        <v>0</v>
      </c>
      <c r="D20" s="91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2"/>
      <c r="K20" s="38">
        <f t="shared" ref="K20:K35" si="52">($D20)</f>
        <v>0</v>
      </c>
      <c r="L20" s="62">
        <f t="shared" si="36"/>
        <v>0</v>
      </c>
      <c r="M20" s="63">
        <f>E20*173.333333*$C$21</f>
        <v>0</v>
      </c>
      <c r="N20" s="39">
        <f t="shared" ref="N20:N35" si="53">ROUND((K20/12*$E20*$C20),0)</f>
        <v>0</v>
      </c>
      <c r="O20" s="39">
        <f>ROUND(N20*$A$40,0)</f>
        <v>0</v>
      </c>
      <c r="P20" s="40">
        <f t="shared" si="37"/>
        <v>0</v>
      </c>
      <c r="Q20" s="41"/>
      <c r="R20" s="39">
        <f t="shared" si="38"/>
        <v>0</v>
      </c>
      <c r="S20" s="62">
        <f t="shared" si="39"/>
        <v>0</v>
      </c>
      <c r="T20" s="63">
        <f>F20*173.333333*$C$21</f>
        <v>0</v>
      </c>
      <c r="U20" s="39">
        <f t="shared" ref="U20:U35" si="54">ROUND((R20/12*$F20*$C20),0)</f>
        <v>0</v>
      </c>
      <c r="V20" s="39">
        <f>ROUND(U20*$A$40,0)</f>
        <v>0</v>
      </c>
      <c r="W20" s="40">
        <f t="shared" si="40"/>
        <v>0</v>
      </c>
      <c r="X20" s="41"/>
      <c r="Y20" s="39">
        <f t="shared" si="41"/>
        <v>0</v>
      </c>
      <c r="Z20" s="62">
        <f t="shared" si="42"/>
        <v>0</v>
      </c>
      <c r="AA20" s="63">
        <f>G20*173.333333*$C$21</f>
        <v>0</v>
      </c>
      <c r="AB20" s="39">
        <f t="shared" ref="AB20:AB35" si="55">ROUND((Y20/12*$G20*$C20),0)</f>
        <v>0</v>
      </c>
      <c r="AC20" s="39">
        <f>ROUND(AB20*$A$40,0)</f>
        <v>0</v>
      </c>
      <c r="AD20" s="40">
        <f t="shared" si="43"/>
        <v>0</v>
      </c>
      <c r="AE20" s="41"/>
      <c r="AF20" s="39">
        <f t="shared" si="44"/>
        <v>0</v>
      </c>
      <c r="AG20" s="62">
        <f t="shared" si="45"/>
        <v>0</v>
      </c>
      <c r="AH20" s="63">
        <f>H20*173.333333*$C$21</f>
        <v>0</v>
      </c>
      <c r="AI20" s="39">
        <f t="shared" ref="AI20:AI35" si="56">ROUND((AF20/12*$H20*$C20),0)</f>
        <v>0</v>
      </c>
      <c r="AJ20" s="39">
        <f>ROUND(AI20*$A$40,0)</f>
        <v>0</v>
      </c>
      <c r="AK20" s="40">
        <f t="shared" si="46"/>
        <v>0</v>
      </c>
      <c r="AL20" s="41"/>
      <c r="AM20" s="39">
        <f t="shared" si="47"/>
        <v>0</v>
      </c>
      <c r="AN20" s="62">
        <f t="shared" si="48"/>
        <v>0</v>
      </c>
      <c r="AO20" s="63">
        <f>I20*173.333333*$C$21</f>
        <v>0</v>
      </c>
      <c r="AP20" s="39">
        <f t="shared" ref="AP20:AP35" si="57">ROUND((AM20/12*$I20*$C20),0)</f>
        <v>0</v>
      </c>
      <c r="AQ20" s="39">
        <f>ROUND(AP20*$A$40,0)</f>
        <v>0</v>
      </c>
      <c r="AR20" s="40">
        <f t="shared" si="49"/>
        <v>0</v>
      </c>
      <c r="AS20" s="41"/>
      <c r="AT20" s="68">
        <f t="shared" si="50"/>
        <v>0</v>
      </c>
      <c r="AU20" s="43">
        <f t="shared" si="51"/>
        <v>0</v>
      </c>
      <c r="AW20" s="33">
        <f t="shared" ref="AW20:AW35" si="58">SUM(M21+T21+AA21+AH21+AO21)</f>
        <v>0</v>
      </c>
    </row>
    <row r="21" spans="1:49" s="4" customFormat="1" x14ac:dyDescent="0.2">
      <c r="A21" s="4" t="s">
        <v>32</v>
      </c>
      <c r="B21" s="83">
        <f>Totals!B21</f>
        <v>0</v>
      </c>
      <c r="C21" s="90">
        <v>0</v>
      </c>
      <c r="D21" s="91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2"/>
      <c r="K21" s="38">
        <f t="shared" si="52"/>
        <v>0</v>
      </c>
      <c r="L21" s="62">
        <f t="shared" si="36"/>
        <v>0</v>
      </c>
      <c r="M21" s="63">
        <f>E21*173.333333*$C$21</f>
        <v>0</v>
      </c>
      <c r="N21" s="39">
        <f t="shared" si="53"/>
        <v>0</v>
      </c>
      <c r="O21" s="39">
        <f>ROUND(N21*$A$40,0)</f>
        <v>0</v>
      </c>
      <c r="P21" s="40">
        <f t="shared" si="37"/>
        <v>0</v>
      </c>
      <c r="Q21" s="41"/>
      <c r="R21" s="39">
        <f t="shared" si="38"/>
        <v>0</v>
      </c>
      <c r="S21" s="62">
        <f t="shared" si="39"/>
        <v>0</v>
      </c>
      <c r="T21" s="63">
        <f>F21*173.333333*$C$21</f>
        <v>0</v>
      </c>
      <c r="U21" s="39">
        <f t="shared" si="54"/>
        <v>0</v>
      </c>
      <c r="V21" s="39">
        <f>ROUND(U21*$A$40,0)</f>
        <v>0</v>
      </c>
      <c r="W21" s="40">
        <f t="shared" si="40"/>
        <v>0</v>
      </c>
      <c r="X21" s="41"/>
      <c r="Y21" s="39">
        <f t="shared" si="41"/>
        <v>0</v>
      </c>
      <c r="Z21" s="62">
        <f t="shared" si="42"/>
        <v>0</v>
      </c>
      <c r="AA21" s="63">
        <f>G21*173.333333*$C$21</f>
        <v>0</v>
      </c>
      <c r="AB21" s="39">
        <f t="shared" si="55"/>
        <v>0</v>
      </c>
      <c r="AC21" s="39">
        <f>ROUND(AB21*$A$40,0)</f>
        <v>0</v>
      </c>
      <c r="AD21" s="40">
        <f t="shared" si="43"/>
        <v>0</v>
      </c>
      <c r="AE21" s="41"/>
      <c r="AF21" s="39">
        <f t="shared" si="44"/>
        <v>0</v>
      </c>
      <c r="AG21" s="62">
        <f t="shared" si="45"/>
        <v>0</v>
      </c>
      <c r="AH21" s="63">
        <f>H21*173.333333*$C$21</f>
        <v>0</v>
      </c>
      <c r="AI21" s="39">
        <f t="shared" si="56"/>
        <v>0</v>
      </c>
      <c r="AJ21" s="39">
        <f>ROUND(AI21*$A$40,0)</f>
        <v>0</v>
      </c>
      <c r="AK21" s="40">
        <f t="shared" si="46"/>
        <v>0</v>
      </c>
      <c r="AL21" s="41"/>
      <c r="AM21" s="39">
        <f t="shared" si="47"/>
        <v>0</v>
      </c>
      <c r="AN21" s="62">
        <f t="shared" si="48"/>
        <v>0</v>
      </c>
      <c r="AO21" s="63">
        <f>I21*173.333333*$C$21</f>
        <v>0</v>
      </c>
      <c r="AP21" s="39">
        <f t="shared" si="57"/>
        <v>0</v>
      </c>
      <c r="AQ21" s="39">
        <f>ROUND(AP21*$A$40,0)</f>
        <v>0</v>
      </c>
      <c r="AR21" s="40">
        <f t="shared" si="49"/>
        <v>0</v>
      </c>
      <c r="AS21" s="41"/>
      <c r="AT21" s="68">
        <f t="shared" si="50"/>
        <v>0</v>
      </c>
      <c r="AU21" s="43">
        <f t="shared" si="51"/>
        <v>0</v>
      </c>
      <c r="AW21" s="33">
        <f t="shared" si="58"/>
        <v>0</v>
      </c>
    </row>
    <row r="22" spans="1:49" s="4" customFormat="1" x14ac:dyDescent="0.2">
      <c r="A22" s="4" t="s">
        <v>32</v>
      </c>
      <c r="B22" s="83">
        <f>Totals!B22</f>
        <v>0</v>
      </c>
      <c r="C22" s="90">
        <v>0</v>
      </c>
      <c r="D22" s="91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2"/>
      <c r="K22" s="38">
        <f t="shared" si="52"/>
        <v>0</v>
      </c>
      <c r="L22" s="62">
        <f t="shared" si="36"/>
        <v>0</v>
      </c>
      <c r="M22" s="63">
        <f>E22*173.333333*$C$22</f>
        <v>0</v>
      </c>
      <c r="N22" s="39">
        <f t="shared" si="53"/>
        <v>0</v>
      </c>
      <c r="O22" s="39">
        <f>ROUND(N22*$A$40,0)</f>
        <v>0</v>
      </c>
      <c r="P22" s="40">
        <f t="shared" si="37"/>
        <v>0</v>
      </c>
      <c r="Q22" s="41"/>
      <c r="R22" s="39">
        <f t="shared" si="38"/>
        <v>0</v>
      </c>
      <c r="S22" s="62">
        <f t="shared" si="39"/>
        <v>0</v>
      </c>
      <c r="T22" s="63">
        <f>F22*173.333333*$C$22</f>
        <v>0</v>
      </c>
      <c r="U22" s="39">
        <f t="shared" si="54"/>
        <v>0</v>
      </c>
      <c r="V22" s="39">
        <f>ROUND(U22*$A$40,0)</f>
        <v>0</v>
      </c>
      <c r="W22" s="40">
        <f t="shared" si="40"/>
        <v>0</v>
      </c>
      <c r="X22" s="41"/>
      <c r="Y22" s="39">
        <f t="shared" si="41"/>
        <v>0</v>
      </c>
      <c r="Z22" s="62">
        <f t="shared" si="42"/>
        <v>0</v>
      </c>
      <c r="AA22" s="63">
        <f>G22*173.333333*$C$22</f>
        <v>0</v>
      </c>
      <c r="AB22" s="39">
        <f t="shared" si="55"/>
        <v>0</v>
      </c>
      <c r="AC22" s="39">
        <f>ROUND(AB22*$A$40,0)</f>
        <v>0</v>
      </c>
      <c r="AD22" s="40">
        <f t="shared" si="43"/>
        <v>0</v>
      </c>
      <c r="AE22" s="41"/>
      <c r="AF22" s="39">
        <f t="shared" si="44"/>
        <v>0</v>
      </c>
      <c r="AG22" s="62">
        <f t="shared" si="45"/>
        <v>0</v>
      </c>
      <c r="AH22" s="63">
        <f>H22*173.333333*$C$22</f>
        <v>0</v>
      </c>
      <c r="AI22" s="39">
        <f t="shared" si="56"/>
        <v>0</v>
      </c>
      <c r="AJ22" s="39">
        <f>ROUND(AI22*$A$40,0)</f>
        <v>0</v>
      </c>
      <c r="AK22" s="40">
        <f t="shared" si="46"/>
        <v>0</v>
      </c>
      <c r="AL22" s="41"/>
      <c r="AM22" s="39">
        <f t="shared" si="47"/>
        <v>0</v>
      </c>
      <c r="AN22" s="62">
        <f t="shared" si="48"/>
        <v>0</v>
      </c>
      <c r="AO22" s="63">
        <f>I22*173.333333*$C$22</f>
        <v>0</v>
      </c>
      <c r="AP22" s="39">
        <f t="shared" si="57"/>
        <v>0</v>
      </c>
      <c r="AQ22" s="39">
        <f>ROUND(AP22*$A$40,0)</f>
        <v>0</v>
      </c>
      <c r="AR22" s="40">
        <f t="shared" si="49"/>
        <v>0</v>
      </c>
      <c r="AS22" s="41"/>
      <c r="AT22" s="68">
        <f t="shared" si="50"/>
        <v>0</v>
      </c>
      <c r="AU22" s="43">
        <f t="shared" si="51"/>
        <v>0</v>
      </c>
      <c r="AW22" s="33">
        <f>SUM(M25+T25+AA25+AH25+AO25)</f>
        <v>0</v>
      </c>
    </row>
    <row r="23" spans="1:49" s="4" customFormat="1" x14ac:dyDescent="0.2">
      <c r="A23" s="4" t="s">
        <v>32</v>
      </c>
      <c r="B23" s="83">
        <f>Totals!B23</f>
        <v>0</v>
      </c>
      <c r="C23" s="90">
        <v>0</v>
      </c>
      <c r="D23" s="91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2"/>
      <c r="K23" s="38">
        <f t="shared" si="52"/>
        <v>0</v>
      </c>
      <c r="L23" s="62">
        <f t="shared" si="36"/>
        <v>0</v>
      </c>
      <c r="M23" s="63">
        <f>E23*173.333333*$C$21</f>
        <v>0</v>
      </c>
      <c r="N23" s="39">
        <f t="shared" si="53"/>
        <v>0</v>
      </c>
      <c r="O23" s="39">
        <f>ROUND(N23*$A$40,0)</f>
        <v>0</v>
      </c>
      <c r="P23" s="40">
        <f t="shared" si="37"/>
        <v>0</v>
      </c>
      <c r="Q23" s="41"/>
      <c r="R23" s="39">
        <f t="shared" si="38"/>
        <v>0</v>
      </c>
      <c r="S23" s="62">
        <f t="shared" si="39"/>
        <v>0</v>
      </c>
      <c r="T23" s="63">
        <f>F23*173.333333*$C$21</f>
        <v>0</v>
      </c>
      <c r="U23" s="39">
        <f t="shared" si="54"/>
        <v>0</v>
      </c>
      <c r="V23" s="39">
        <f>ROUND(U23*$A$40,0)</f>
        <v>0</v>
      </c>
      <c r="W23" s="40">
        <f t="shared" si="40"/>
        <v>0</v>
      </c>
      <c r="X23" s="41"/>
      <c r="Y23" s="39">
        <f t="shared" si="41"/>
        <v>0</v>
      </c>
      <c r="Z23" s="62">
        <f t="shared" si="42"/>
        <v>0</v>
      </c>
      <c r="AA23" s="63">
        <f>G23*173.333333*$C$21</f>
        <v>0</v>
      </c>
      <c r="AB23" s="39">
        <f t="shared" si="55"/>
        <v>0</v>
      </c>
      <c r="AC23" s="39">
        <f>ROUND(AB23*$A$40,0)</f>
        <v>0</v>
      </c>
      <c r="AD23" s="40">
        <f t="shared" si="43"/>
        <v>0</v>
      </c>
      <c r="AE23" s="41"/>
      <c r="AF23" s="39">
        <f t="shared" si="44"/>
        <v>0</v>
      </c>
      <c r="AG23" s="62">
        <f t="shared" si="45"/>
        <v>0</v>
      </c>
      <c r="AH23" s="63">
        <f>H23*173.333333*$C$21</f>
        <v>0</v>
      </c>
      <c r="AI23" s="39">
        <f t="shared" si="56"/>
        <v>0</v>
      </c>
      <c r="AJ23" s="39">
        <f>ROUND(AI23*$A$40,0)</f>
        <v>0</v>
      </c>
      <c r="AK23" s="40">
        <f t="shared" si="46"/>
        <v>0</v>
      </c>
      <c r="AL23" s="41"/>
      <c r="AM23" s="39">
        <f t="shared" si="47"/>
        <v>0</v>
      </c>
      <c r="AN23" s="62">
        <f t="shared" si="48"/>
        <v>0</v>
      </c>
      <c r="AO23" s="63">
        <f>I23*173.333333*$C$21</f>
        <v>0</v>
      </c>
      <c r="AP23" s="39">
        <f t="shared" si="57"/>
        <v>0</v>
      </c>
      <c r="AQ23" s="39">
        <f>ROUND(AP23*$A$40,0)</f>
        <v>0</v>
      </c>
      <c r="AR23" s="40">
        <f t="shared" si="49"/>
        <v>0</v>
      </c>
      <c r="AS23" s="41"/>
      <c r="AT23" s="68">
        <f t="shared" si="50"/>
        <v>0</v>
      </c>
      <c r="AU23" s="43">
        <f t="shared" si="51"/>
        <v>0</v>
      </c>
      <c r="AW23" s="33">
        <f t="shared" ref="AW23" si="59">SUM(M24+T24+AA24+AH24+AO24)</f>
        <v>0</v>
      </c>
    </row>
    <row r="24" spans="1:49" s="4" customFormat="1" x14ac:dyDescent="0.2">
      <c r="A24" s="4" t="s">
        <v>32</v>
      </c>
      <c r="B24" s="83">
        <f>Totals!B24</f>
        <v>0</v>
      </c>
      <c r="C24" s="90">
        <v>0</v>
      </c>
      <c r="D24" s="91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2"/>
      <c r="K24" s="38">
        <f t="shared" si="52"/>
        <v>0</v>
      </c>
      <c r="L24" s="62">
        <f t="shared" si="36"/>
        <v>0</v>
      </c>
      <c r="M24" s="63">
        <f>E24*173.333333*$C$22</f>
        <v>0</v>
      </c>
      <c r="N24" s="39">
        <f t="shared" si="53"/>
        <v>0</v>
      </c>
      <c r="O24" s="39">
        <f>ROUND(N24*$A$40,0)</f>
        <v>0</v>
      </c>
      <c r="P24" s="40">
        <f t="shared" si="37"/>
        <v>0</v>
      </c>
      <c r="Q24" s="41"/>
      <c r="R24" s="39">
        <f t="shared" si="38"/>
        <v>0</v>
      </c>
      <c r="S24" s="62">
        <f t="shared" si="39"/>
        <v>0</v>
      </c>
      <c r="T24" s="63">
        <f>F24*173.333333*$C$22</f>
        <v>0</v>
      </c>
      <c r="U24" s="39">
        <f t="shared" si="54"/>
        <v>0</v>
      </c>
      <c r="V24" s="39">
        <f>ROUND(U24*$A$40,0)</f>
        <v>0</v>
      </c>
      <c r="W24" s="40">
        <f t="shared" si="40"/>
        <v>0</v>
      </c>
      <c r="X24" s="41"/>
      <c r="Y24" s="39">
        <f t="shared" si="41"/>
        <v>0</v>
      </c>
      <c r="Z24" s="62">
        <f t="shared" si="42"/>
        <v>0</v>
      </c>
      <c r="AA24" s="63">
        <f>G24*173.333333*$C$22</f>
        <v>0</v>
      </c>
      <c r="AB24" s="39">
        <f t="shared" si="55"/>
        <v>0</v>
      </c>
      <c r="AC24" s="39">
        <f>ROUND(AB24*$A$40,0)</f>
        <v>0</v>
      </c>
      <c r="AD24" s="40">
        <f t="shared" si="43"/>
        <v>0</v>
      </c>
      <c r="AE24" s="41"/>
      <c r="AF24" s="39">
        <f t="shared" si="44"/>
        <v>0</v>
      </c>
      <c r="AG24" s="62">
        <f t="shared" si="45"/>
        <v>0</v>
      </c>
      <c r="AH24" s="63">
        <f>H24*173.333333*$C$22</f>
        <v>0</v>
      </c>
      <c r="AI24" s="39">
        <f t="shared" si="56"/>
        <v>0</v>
      </c>
      <c r="AJ24" s="39">
        <f>ROUND(AI24*$A$40,0)</f>
        <v>0</v>
      </c>
      <c r="AK24" s="40">
        <f t="shared" si="46"/>
        <v>0</v>
      </c>
      <c r="AL24" s="41"/>
      <c r="AM24" s="39">
        <f t="shared" si="47"/>
        <v>0</v>
      </c>
      <c r="AN24" s="62">
        <f t="shared" si="48"/>
        <v>0</v>
      </c>
      <c r="AO24" s="63">
        <f>I24*173.333333*$C$22</f>
        <v>0</v>
      </c>
      <c r="AP24" s="39">
        <f t="shared" si="57"/>
        <v>0</v>
      </c>
      <c r="AQ24" s="39">
        <f>ROUND(AP24*$A$40,0)</f>
        <v>0</v>
      </c>
      <c r="AR24" s="40">
        <f t="shared" si="49"/>
        <v>0</v>
      </c>
      <c r="AS24" s="41"/>
      <c r="AT24" s="68">
        <f t="shared" si="50"/>
        <v>0</v>
      </c>
      <c r="AU24" s="43">
        <f t="shared" si="51"/>
        <v>0</v>
      </c>
      <c r="AW24" s="33">
        <f>SUM(M27+T27+AA27+AH27+AO27)</f>
        <v>0</v>
      </c>
    </row>
    <row r="25" spans="1:49" s="4" customFormat="1" x14ac:dyDescent="0.2">
      <c r="A25" s="61" t="s">
        <v>58</v>
      </c>
      <c r="B25" s="83" t="str">
        <f>Totals!B25</f>
        <v>ME Non</v>
      </c>
      <c r="C25" s="90">
        <v>0</v>
      </c>
      <c r="D25" s="113">
        <f>IFERROR(VLOOKUP(B25,Totals!$B$98:$C$111,2,0),0)</f>
        <v>32000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2"/>
      <c r="K25" s="38">
        <f t="shared" si="52"/>
        <v>32000</v>
      </c>
      <c r="L25" s="62">
        <f t="shared" ref="L25:L32" si="60">K25/12/86.6666666</f>
        <v>30.769230792899407</v>
      </c>
      <c r="M25" s="63">
        <f>E25*86.6666666*$C$25</f>
        <v>0</v>
      </c>
      <c r="N25" s="39">
        <f t="shared" si="53"/>
        <v>0</v>
      </c>
      <c r="O25" s="39">
        <f t="shared" ref="O25:O32" si="61">ROUND(N25*$A$42,0)</f>
        <v>0</v>
      </c>
      <c r="P25" s="40">
        <f t="shared" si="37"/>
        <v>0</v>
      </c>
      <c r="Q25" s="41"/>
      <c r="R25" s="39">
        <f t="shared" si="38"/>
        <v>33280</v>
      </c>
      <c r="S25" s="62">
        <f t="shared" ref="S25:S32" si="62">R25/12/86.6666666</f>
        <v>32.000000024615389</v>
      </c>
      <c r="T25" s="63">
        <f>F25*86.6666666*$C$25</f>
        <v>0</v>
      </c>
      <c r="U25" s="39">
        <f t="shared" si="54"/>
        <v>0</v>
      </c>
      <c r="V25" s="42">
        <f t="shared" ref="V25:V32" si="63">ROUND(U25*$A$42,0)</f>
        <v>0</v>
      </c>
      <c r="W25" s="40">
        <f t="shared" si="40"/>
        <v>0</v>
      </c>
      <c r="X25" s="41"/>
      <c r="Y25" s="39">
        <f t="shared" si="41"/>
        <v>34611</v>
      </c>
      <c r="Z25" s="62">
        <f t="shared" ref="Z25:Z32" si="64">Y25/12/86.6666666</f>
        <v>33.279807717907545</v>
      </c>
      <c r="AA25" s="63">
        <f>G25*86.6666666*$C$25</f>
        <v>0</v>
      </c>
      <c r="AB25" s="39">
        <f t="shared" si="55"/>
        <v>0</v>
      </c>
      <c r="AC25" s="39">
        <f t="shared" ref="AC25:AC32" si="65">ROUND(AB25*$A$42,0)</f>
        <v>0</v>
      </c>
      <c r="AD25" s="40">
        <f t="shared" si="43"/>
        <v>0</v>
      </c>
      <c r="AE25" s="41"/>
      <c r="AF25" s="39">
        <f t="shared" si="44"/>
        <v>35995</v>
      </c>
      <c r="AG25" s="62">
        <f t="shared" ref="AG25:AG32" si="66">AF25/12/86.6666666</f>
        <v>34.610576949700445</v>
      </c>
      <c r="AH25" s="63">
        <f>H25*86.6666666*$C$25</f>
        <v>0</v>
      </c>
      <c r="AI25" s="39">
        <f t="shared" si="56"/>
        <v>0</v>
      </c>
      <c r="AJ25" s="39">
        <f t="shared" ref="AJ25:AJ32" si="67">ROUND(AI25*$A$42,0)</f>
        <v>0</v>
      </c>
      <c r="AK25" s="40">
        <f t="shared" si="46"/>
        <v>0</v>
      </c>
      <c r="AL25" s="41"/>
      <c r="AM25" s="39">
        <f t="shared" si="47"/>
        <v>37435</v>
      </c>
      <c r="AN25" s="62">
        <f t="shared" ref="AN25:AN32" si="68">AM25/12/86.6666666</f>
        <v>35.995192335380921</v>
      </c>
      <c r="AO25" s="63">
        <f>I25*86.6666666*$C$25</f>
        <v>0</v>
      </c>
      <c r="AP25" s="39">
        <f t="shared" si="57"/>
        <v>0</v>
      </c>
      <c r="AQ25" s="39">
        <f t="shared" ref="AQ25:AQ32" si="69">ROUND(AP25*$A$42,0)</f>
        <v>0</v>
      </c>
      <c r="AR25" s="40">
        <f t="shared" si="49"/>
        <v>0</v>
      </c>
      <c r="AS25" s="41"/>
      <c r="AT25" s="68">
        <f t="shared" si="50"/>
        <v>0</v>
      </c>
      <c r="AU25" s="43">
        <f t="shared" si="51"/>
        <v>0</v>
      </c>
      <c r="AW25" s="33">
        <f>SUM(M29+T29+AA29+AH29+AO29)</f>
        <v>0</v>
      </c>
    </row>
    <row r="26" spans="1:49" s="4" customFormat="1" x14ac:dyDescent="0.2">
      <c r="A26" s="61" t="s">
        <v>58</v>
      </c>
      <c r="B26" s="83">
        <f>Totals!B26</f>
        <v>0</v>
      </c>
      <c r="C26" s="90">
        <v>0</v>
      </c>
      <c r="D26" s="113">
        <f>IFERROR(VLOOKUP(B26,Totals!$B$98:$C$111,2,0),0)</f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2"/>
      <c r="K26" s="38">
        <f t="shared" si="52"/>
        <v>0</v>
      </c>
      <c r="L26" s="62">
        <f t="shared" si="60"/>
        <v>0</v>
      </c>
      <c r="M26" s="63">
        <f>E26*86.6666666*$C$25</f>
        <v>0</v>
      </c>
      <c r="N26" s="39">
        <f t="shared" si="53"/>
        <v>0</v>
      </c>
      <c r="O26" s="39">
        <f t="shared" si="61"/>
        <v>0</v>
      </c>
      <c r="P26" s="40">
        <f t="shared" si="37"/>
        <v>0</v>
      </c>
      <c r="Q26" s="41"/>
      <c r="R26" s="39">
        <f t="shared" si="38"/>
        <v>0</v>
      </c>
      <c r="S26" s="62">
        <f t="shared" si="62"/>
        <v>0</v>
      </c>
      <c r="T26" s="63">
        <f>F26*86.6666666*$C$25</f>
        <v>0</v>
      </c>
      <c r="U26" s="39">
        <f t="shared" si="54"/>
        <v>0</v>
      </c>
      <c r="V26" s="42">
        <f t="shared" si="63"/>
        <v>0</v>
      </c>
      <c r="W26" s="40">
        <f t="shared" si="40"/>
        <v>0</v>
      </c>
      <c r="X26" s="41"/>
      <c r="Y26" s="39">
        <f t="shared" si="41"/>
        <v>0</v>
      </c>
      <c r="Z26" s="62">
        <f t="shared" si="64"/>
        <v>0</v>
      </c>
      <c r="AA26" s="63">
        <f>G26*86.6666666*$C$25</f>
        <v>0</v>
      </c>
      <c r="AB26" s="39">
        <f t="shared" si="55"/>
        <v>0</v>
      </c>
      <c r="AC26" s="39">
        <f t="shared" si="65"/>
        <v>0</v>
      </c>
      <c r="AD26" s="40">
        <f t="shared" si="43"/>
        <v>0</v>
      </c>
      <c r="AE26" s="41"/>
      <c r="AF26" s="39">
        <f t="shared" si="44"/>
        <v>0</v>
      </c>
      <c r="AG26" s="62">
        <f t="shared" si="66"/>
        <v>0</v>
      </c>
      <c r="AH26" s="63">
        <f>H26*86.6666666*$C$25</f>
        <v>0</v>
      </c>
      <c r="AI26" s="39">
        <f t="shared" si="56"/>
        <v>0</v>
      </c>
      <c r="AJ26" s="39">
        <f t="shared" si="67"/>
        <v>0</v>
      </c>
      <c r="AK26" s="40">
        <f t="shared" si="46"/>
        <v>0</v>
      </c>
      <c r="AL26" s="41"/>
      <c r="AM26" s="39">
        <f t="shared" si="47"/>
        <v>0</v>
      </c>
      <c r="AN26" s="62">
        <f t="shared" si="68"/>
        <v>0</v>
      </c>
      <c r="AO26" s="63">
        <f>I26*86.6666666*$C$25</f>
        <v>0</v>
      </c>
      <c r="AP26" s="39">
        <f t="shared" si="57"/>
        <v>0</v>
      </c>
      <c r="AQ26" s="39">
        <f t="shared" si="69"/>
        <v>0</v>
      </c>
      <c r="AR26" s="40">
        <f t="shared" si="49"/>
        <v>0</v>
      </c>
      <c r="AS26" s="41"/>
      <c r="AT26" s="68">
        <f t="shared" si="50"/>
        <v>0</v>
      </c>
      <c r="AU26" s="43">
        <f t="shared" si="51"/>
        <v>0</v>
      </c>
      <c r="AW26" s="33">
        <f>SUM(M33+T33+AA33+AH33+AO33)</f>
        <v>0</v>
      </c>
    </row>
    <row r="27" spans="1:49" s="4" customFormat="1" x14ac:dyDescent="0.2">
      <c r="A27" s="61" t="s">
        <v>58</v>
      </c>
      <c r="B27" s="83">
        <f>Totals!B27</f>
        <v>0</v>
      </c>
      <c r="C27" s="90">
        <v>0</v>
      </c>
      <c r="D27" s="113">
        <f>IFERROR(VLOOKUP(B27,Totals!$B$98:$C$111,2,0),0)</f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2"/>
      <c r="K27" s="38">
        <f t="shared" si="52"/>
        <v>0</v>
      </c>
      <c r="L27" s="62">
        <f t="shared" si="60"/>
        <v>0</v>
      </c>
      <c r="M27" s="63">
        <f t="shared" ref="M27:M32" si="70">E27*86.6666666*$C$29</f>
        <v>0</v>
      </c>
      <c r="N27" s="39">
        <f t="shared" si="53"/>
        <v>0</v>
      </c>
      <c r="O27" s="39">
        <f t="shared" si="61"/>
        <v>0</v>
      </c>
      <c r="P27" s="40">
        <f t="shared" si="37"/>
        <v>0</v>
      </c>
      <c r="Q27" s="41"/>
      <c r="R27" s="39">
        <f t="shared" si="38"/>
        <v>0</v>
      </c>
      <c r="S27" s="62">
        <f t="shared" si="62"/>
        <v>0</v>
      </c>
      <c r="T27" s="63">
        <f t="shared" ref="T27:T32" si="71">F27*86.6666666*$C$29</f>
        <v>0</v>
      </c>
      <c r="U27" s="39">
        <f t="shared" si="54"/>
        <v>0</v>
      </c>
      <c r="V27" s="42">
        <f t="shared" si="63"/>
        <v>0</v>
      </c>
      <c r="W27" s="40">
        <f t="shared" si="40"/>
        <v>0</v>
      </c>
      <c r="X27" s="41"/>
      <c r="Y27" s="39">
        <f t="shared" si="41"/>
        <v>0</v>
      </c>
      <c r="Z27" s="62">
        <f t="shared" si="64"/>
        <v>0</v>
      </c>
      <c r="AA27" s="63">
        <f t="shared" ref="AA27:AA32" si="72">G27*86.6666666*$C$29</f>
        <v>0</v>
      </c>
      <c r="AB27" s="39">
        <f t="shared" si="55"/>
        <v>0</v>
      </c>
      <c r="AC27" s="39">
        <f t="shared" si="65"/>
        <v>0</v>
      </c>
      <c r="AD27" s="40">
        <f t="shared" si="43"/>
        <v>0</v>
      </c>
      <c r="AE27" s="41"/>
      <c r="AF27" s="39">
        <f t="shared" si="44"/>
        <v>0</v>
      </c>
      <c r="AG27" s="62">
        <f t="shared" si="66"/>
        <v>0</v>
      </c>
      <c r="AH27" s="63">
        <f t="shared" ref="AH27:AH32" si="73">H27*86.6666666*$C$29</f>
        <v>0</v>
      </c>
      <c r="AI27" s="39">
        <f t="shared" si="56"/>
        <v>0</v>
      </c>
      <c r="AJ27" s="39">
        <f t="shared" si="67"/>
        <v>0</v>
      </c>
      <c r="AK27" s="40">
        <f t="shared" si="46"/>
        <v>0</v>
      </c>
      <c r="AL27" s="41"/>
      <c r="AM27" s="39">
        <f t="shared" si="47"/>
        <v>0</v>
      </c>
      <c r="AN27" s="62">
        <f t="shared" si="68"/>
        <v>0</v>
      </c>
      <c r="AO27" s="63">
        <f t="shared" ref="AO27:AO32" si="74">I27*86.6666666*$C$29</f>
        <v>0</v>
      </c>
      <c r="AP27" s="39">
        <f t="shared" si="57"/>
        <v>0</v>
      </c>
      <c r="AQ27" s="39">
        <f t="shared" si="69"/>
        <v>0</v>
      </c>
      <c r="AR27" s="40">
        <f t="shared" si="49"/>
        <v>0</v>
      </c>
      <c r="AS27" s="41"/>
      <c r="AT27" s="68">
        <f t="shared" si="50"/>
        <v>0</v>
      </c>
      <c r="AU27" s="43">
        <f t="shared" si="51"/>
        <v>0</v>
      </c>
      <c r="AW27" s="33">
        <f t="shared" ref="AW27:AW28" si="75">SUM(M28+T28+AA28+AH28+AO28)</f>
        <v>0</v>
      </c>
    </row>
    <row r="28" spans="1:49" s="4" customFormat="1" x14ac:dyDescent="0.2">
      <c r="A28" s="61" t="s">
        <v>58</v>
      </c>
      <c r="B28" s="83">
        <f>Totals!B28</f>
        <v>0</v>
      </c>
      <c r="C28" s="90">
        <v>0</v>
      </c>
      <c r="D28" s="113">
        <f>IFERROR(VLOOKUP(B28,Totals!$B$98:$C$111,2,0),0)</f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2"/>
      <c r="K28" s="38">
        <f t="shared" si="52"/>
        <v>0</v>
      </c>
      <c r="L28" s="62">
        <f t="shared" si="60"/>
        <v>0</v>
      </c>
      <c r="M28" s="63">
        <f t="shared" si="70"/>
        <v>0</v>
      </c>
      <c r="N28" s="39">
        <f t="shared" si="53"/>
        <v>0</v>
      </c>
      <c r="O28" s="39">
        <f t="shared" si="61"/>
        <v>0</v>
      </c>
      <c r="P28" s="40">
        <f t="shared" si="37"/>
        <v>0</v>
      </c>
      <c r="Q28" s="41"/>
      <c r="R28" s="39">
        <f t="shared" si="38"/>
        <v>0</v>
      </c>
      <c r="S28" s="62">
        <f t="shared" si="62"/>
        <v>0</v>
      </c>
      <c r="T28" s="63">
        <f t="shared" si="71"/>
        <v>0</v>
      </c>
      <c r="U28" s="39">
        <f t="shared" si="54"/>
        <v>0</v>
      </c>
      <c r="V28" s="42">
        <f t="shared" si="63"/>
        <v>0</v>
      </c>
      <c r="W28" s="40">
        <f t="shared" si="40"/>
        <v>0</v>
      </c>
      <c r="X28" s="41"/>
      <c r="Y28" s="39">
        <f t="shared" si="41"/>
        <v>0</v>
      </c>
      <c r="Z28" s="62">
        <f t="shared" si="64"/>
        <v>0</v>
      </c>
      <c r="AA28" s="63">
        <f t="shared" si="72"/>
        <v>0</v>
      </c>
      <c r="AB28" s="39">
        <f t="shared" si="55"/>
        <v>0</v>
      </c>
      <c r="AC28" s="39">
        <f t="shared" si="65"/>
        <v>0</v>
      </c>
      <c r="AD28" s="40">
        <f t="shared" si="43"/>
        <v>0</v>
      </c>
      <c r="AE28" s="41"/>
      <c r="AF28" s="39">
        <f t="shared" si="44"/>
        <v>0</v>
      </c>
      <c r="AG28" s="62">
        <f t="shared" si="66"/>
        <v>0</v>
      </c>
      <c r="AH28" s="63">
        <f t="shared" si="73"/>
        <v>0</v>
      </c>
      <c r="AI28" s="39">
        <f t="shared" si="56"/>
        <v>0</v>
      </c>
      <c r="AJ28" s="39">
        <f t="shared" si="67"/>
        <v>0</v>
      </c>
      <c r="AK28" s="40">
        <f t="shared" si="46"/>
        <v>0</v>
      </c>
      <c r="AL28" s="41"/>
      <c r="AM28" s="39">
        <f t="shared" si="47"/>
        <v>0</v>
      </c>
      <c r="AN28" s="62">
        <f t="shared" si="68"/>
        <v>0</v>
      </c>
      <c r="AO28" s="63">
        <f t="shared" si="74"/>
        <v>0</v>
      </c>
      <c r="AP28" s="39">
        <f t="shared" si="57"/>
        <v>0</v>
      </c>
      <c r="AQ28" s="39">
        <f t="shared" si="69"/>
        <v>0</v>
      </c>
      <c r="AR28" s="40">
        <f t="shared" si="49"/>
        <v>0</v>
      </c>
      <c r="AS28" s="41"/>
      <c r="AT28" s="68">
        <f t="shared" si="50"/>
        <v>0</v>
      </c>
      <c r="AU28" s="43">
        <f t="shared" si="51"/>
        <v>0</v>
      </c>
      <c r="AW28" s="33">
        <f t="shared" si="75"/>
        <v>0</v>
      </c>
    </row>
    <row r="29" spans="1:49" s="4" customFormat="1" x14ac:dyDescent="0.2">
      <c r="A29" s="61" t="s">
        <v>58</v>
      </c>
      <c r="B29" s="83">
        <f>Totals!B29</f>
        <v>0</v>
      </c>
      <c r="C29" s="90">
        <v>0</v>
      </c>
      <c r="D29" s="113">
        <f>IFERROR(VLOOKUP(B29,Totals!$B$98:$C$111,2,0),0)</f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2"/>
      <c r="K29" s="38">
        <f t="shared" si="52"/>
        <v>0</v>
      </c>
      <c r="L29" s="62">
        <f t="shared" si="60"/>
        <v>0</v>
      </c>
      <c r="M29" s="63">
        <f t="shared" si="70"/>
        <v>0</v>
      </c>
      <c r="N29" s="39">
        <f t="shared" si="53"/>
        <v>0</v>
      </c>
      <c r="O29" s="39">
        <f t="shared" si="61"/>
        <v>0</v>
      </c>
      <c r="P29" s="40">
        <f t="shared" si="37"/>
        <v>0</v>
      </c>
      <c r="Q29" s="41"/>
      <c r="R29" s="39">
        <f t="shared" si="38"/>
        <v>0</v>
      </c>
      <c r="S29" s="62">
        <f t="shared" si="62"/>
        <v>0</v>
      </c>
      <c r="T29" s="63">
        <f t="shared" si="71"/>
        <v>0</v>
      </c>
      <c r="U29" s="39">
        <f t="shared" si="54"/>
        <v>0</v>
      </c>
      <c r="V29" s="42">
        <f t="shared" si="63"/>
        <v>0</v>
      </c>
      <c r="W29" s="40">
        <f t="shared" si="40"/>
        <v>0</v>
      </c>
      <c r="X29" s="41"/>
      <c r="Y29" s="39">
        <f t="shared" si="41"/>
        <v>0</v>
      </c>
      <c r="Z29" s="62">
        <f t="shared" si="64"/>
        <v>0</v>
      </c>
      <c r="AA29" s="63">
        <f t="shared" si="72"/>
        <v>0</v>
      </c>
      <c r="AB29" s="39">
        <f t="shared" si="55"/>
        <v>0</v>
      </c>
      <c r="AC29" s="39">
        <f t="shared" si="65"/>
        <v>0</v>
      </c>
      <c r="AD29" s="40">
        <f t="shared" si="43"/>
        <v>0</v>
      </c>
      <c r="AE29" s="41"/>
      <c r="AF29" s="39">
        <f t="shared" si="44"/>
        <v>0</v>
      </c>
      <c r="AG29" s="62">
        <f t="shared" si="66"/>
        <v>0</v>
      </c>
      <c r="AH29" s="63">
        <f t="shared" si="73"/>
        <v>0</v>
      </c>
      <c r="AI29" s="39">
        <f t="shared" si="56"/>
        <v>0</v>
      </c>
      <c r="AJ29" s="39">
        <f t="shared" si="67"/>
        <v>0</v>
      </c>
      <c r="AK29" s="40">
        <f t="shared" si="46"/>
        <v>0</v>
      </c>
      <c r="AL29" s="41"/>
      <c r="AM29" s="39">
        <f t="shared" si="47"/>
        <v>0</v>
      </c>
      <c r="AN29" s="62">
        <f t="shared" si="68"/>
        <v>0</v>
      </c>
      <c r="AO29" s="63">
        <f t="shared" si="74"/>
        <v>0</v>
      </c>
      <c r="AP29" s="39">
        <f t="shared" si="57"/>
        <v>0</v>
      </c>
      <c r="AQ29" s="39">
        <f t="shared" si="69"/>
        <v>0</v>
      </c>
      <c r="AR29" s="40">
        <f t="shared" si="49"/>
        <v>0</v>
      </c>
      <c r="AS29" s="41"/>
      <c r="AT29" s="68">
        <f t="shared" si="50"/>
        <v>0</v>
      </c>
      <c r="AU29" s="43">
        <f t="shared" si="51"/>
        <v>0</v>
      </c>
      <c r="AW29" s="33">
        <f>SUM(M33+T33+AA33+AH33+AO33)</f>
        <v>0</v>
      </c>
    </row>
    <row r="30" spans="1:49" s="4" customFormat="1" x14ac:dyDescent="0.2">
      <c r="A30" s="61" t="s">
        <v>58</v>
      </c>
      <c r="B30" s="83">
        <f>Totals!B30</f>
        <v>0</v>
      </c>
      <c r="C30" s="90">
        <v>0</v>
      </c>
      <c r="D30" s="113">
        <f>IFERROR(VLOOKUP(B30,Totals!$B$98:$C$111,2,0),0)</f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2"/>
      <c r="K30" s="38">
        <f t="shared" si="52"/>
        <v>0</v>
      </c>
      <c r="L30" s="62">
        <f t="shared" si="60"/>
        <v>0</v>
      </c>
      <c r="M30" s="63">
        <f t="shared" si="70"/>
        <v>0</v>
      </c>
      <c r="N30" s="39">
        <f t="shared" si="53"/>
        <v>0</v>
      </c>
      <c r="O30" s="39">
        <f t="shared" si="61"/>
        <v>0</v>
      </c>
      <c r="P30" s="40">
        <f t="shared" si="37"/>
        <v>0</v>
      </c>
      <c r="Q30" s="41"/>
      <c r="R30" s="39">
        <f t="shared" si="38"/>
        <v>0</v>
      </c>
      <c r="S30" s="62">
        <f t="shared" si="62"/>
        <v>0</v>
      </c>
      <c r="T30" s="63">
        <f t="shared" si="71"/>
        <v>0</v>
      </c>
      <c r="U30" s="39">
        <f t="shared" si="54"/>
        <v>0</v>
      </c>
      <c r="V30" s="42">
        <f t="shared" si="63"/>
        <v>0</v>
      </c>
      <c r="W30" s="40">
        <f t="shared" si="40"/>
        <v>0</v>
      </c>
      <c r="X30" s="41"/>
      <c r="Y30" s="39">
        <f t="shared" si="41"/>
        <v>0</v>
      </c>
      <c r="Z30" s="62">
        <f t="shared" si="64"/>
        <v>0</v>
      </c>
      <c r="AA30" s="63">
        <f t="shared" si="72"/>
        <v>0</v>
      </c>
      <c r="AB30" s="39">
        <f t="shared" si="55"/>
        <v>0</v>
      </c>
      <c r="AC30" s="39">
        <f t="shared" si="65"/>
        <v>0</v>
      </c>
      <c r="AD30" s="40">
        <f t="shared" si="43"/>
        <v>0</v>
      </c>
      <c r="AE30" s="41"/>
      <c r="AF30" s="39">
        <f t="shared" si="44"/>
        <v>0</v>
      </c>
      <c r="AG30" s="62">
        <f t="shared" si="66"/>
        <v>0</v>
      </c>
      <c r="AH30" s="63">
        <f t="shared" si="73"/>
        <v>0</v>
      </c>
      <c r="AI30" s="39">
        <f t="shared" si="56"/>
        <v>0</v>
      </c>
      <c r="AJ30" s="39">
        <f t="shared" si="67"/>
        <v>0</v>
      </c>
      <c r="AK30" s="40">
        <f t="shared" si="46"/>
        <v>0</v>
      </c>
      <c r="AL30" s="41"/>
      <c r="AM30" s="39">
        <f t="shared" si="47"/>
        <v>0</v>
      </c>
      <c r="AN30" s="62">
        <f t="shared" si="68"/>
        <v>0</v>
      </c>
      <c r="AO30" s="63">
        <f t="shared" si="74"/>
        <v>0</v>
      </c>
      <c r="AP30" s="39">
        <f t="shared" si="57"/>
        <v>0</v>
      </c>
      <c r="AQ30" s="39">
        <f t="shared" si="69"/>
        <v>0</v>
      </c>
      <c r="AR30" s="40">
        <f t="shared" si="49"/>
        <v>0</v>
      </c>
      <c r="AS30" s="41"/>
      <c r="AT30" s="68">
        <f t="shared" si="50"/>
        <v>0</v>
      </c>
      <c r="AU30" s="43">
        <f t="shared" si="51"/>
        <v>0</v>
      </c>
      <c r="AW30" s="33">
        <f>SUM(M34+T34+AA34+AH34+AO34)</f>
        <v>0</v>
      </c>
    </row>
    <row r="31" spans="1:49" s="4" customFormat="1" x14ac:dyDescent="0.2">
      <c r="A31" s="61" t="s">
        <v>58</v>
      </c>
      <c r="B31" s="83">
        <f>Totals!B31</f>
        <v>0</v>
      </c>
      <c r="C31" s="90">
        <v>0</v>
      </c>
      <c r="D31" s="113">
        <f>IFERROR(VLOOKUP(B31,Totals!$B$98:$C$111,2,0),0)</f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2"/>
      <c r="K31" s="38">
        <f t="shared" si="52"/>
        <v>0</v>
      </c>
      <c r="L31" s="62">
        <f t="shared" si="60"/>
        <v>0</v>
      </c>
      <c r="M31" s="63">
        <f t="shared" si="70"/>
        <v>0</v>
      </c>
      <c r="N31" s="39">
        <f t="shared" si="53"/>
        <v>0</v>
      </c>
      <c r="O31" s="39">
        <f t="shared" si="61"/>
        <v>0</v>
      </c>
      <c r="P31" s="40">
        <f t="shared" si="37"/>
        <v>0</v>
      </c>
      <c r="Q31" s="41"/>
      <c r="R31" s="39">
        <f t="shared" si="38"/>
        <v>0</v>
      </c>
      <c r="S31" s="62">
        <f t="shared" si="62"/>
        <v>0</v>
      </c>
      <c r="T31" s="63">
        <f t="shared" si="71"/>
        <v>0</v>
      </c>
      <c r="U31" s="39">
        <f t="shared" si="54"/>
        <v>0</v>
      </c>
      <c r="V31" s="42">
        <f t="shared" si="63"/>
        <v>0</v>
      </c>
      <c r="W31" s="40">
        <f t="shared" si="40"/>
        <v>0</v>
      </c>
      <c r="X31" s="41"/>
      <c r="Y31" s="39">
        <f t="shared" si="41"/>
        <v>0</v>
      </c>
      <c r="Z31" s="62">
        <f t="shared" si="64"/>
        <v>0</v>
      </c>
      <c r="AA31" s="63">
        <f t="shared" si="72"/>
        <v>0</v>
      </c>
      <c r="AB31" s="39">
        <f t="shared" si="55"/>
        <v>0</v>
      </c>
      <c r="AC31" s="39">
        <f t="shared" si="65"/>
        <v>0</v>
      </c>
      <c r="AD31" s="40">
        <f t="shared" si="43"/>
        <v>0</v>
      </c>
      <c r="AE31" s="41"/>
      <c r="AF31" s="39">
        <f t="shared" si="44"/>
        <v>0</v>
      </c>
      <c r="AG31" s="62">
        <f t="shared" si="66"/>
        <v>0</v>
      </c>
      <c r="AH31" s="63">
        <f t="shared" si="73"/>
        <v>0</v>
      </c>
      <c r="AI31" s="39">
        <f t="shared" si="56"/>
        <v>0</v>
      </c>
      <c r="AJ31" s="39">
        <f t="shared" si="67"/>
        <v>0</v>
      </c>
      <c r="AK31" s="40">
        <f t="shared" si="46"/>
        <v>0</v>
      </c>
      <c r="AL31" s="41"/>
      <c r="AM31" s="39">
        <f t="shared" si="47"/>
        <v>0</v>
      </c>
      <c r="AN31" s="62">
        <f t="shared" si="68"/>
        <v>0</v>
      </c>
      <c r="AO31" s="63">
        <f t="shared" si="74"/>
        <v>0</v>
      </c>
      <c r="AP31" s="39">
        <f t="shared" si="57"/>
        <v>0</v>
      </c>
      <c r="AQ31" s="39">
        <f t="shared" si="69"/>
        <v>0</v>
      </c>
      <c r="AR31" s="40">
        <f t="shared" si="49"/>
        <v>0</v>
      </c>
      <c r="AS31" s="41"/>
      <c r="AT31" s="68">
        <f t="shared" si="50"/>
        <v>0</v>
      </c>
      <c r="AU31" s="43">
        <f t="shared" si="51"/>
        <v>0</v>
      </c>
      <c r="AW31" s="33"/>
    </row>
    <row r="32" spans="1:49" s="4" customFormat="1" x14ac:dyDescent="0.2">
      <c r="A32" s="61" t="s">
        <v>58</v>
      </c>
      <c r="B32" s="83">
        <f>Totals!B32</f>
        <v>0</v>
      </c>
      <c r="C32" s="90">
        <v>0</v>
      </c>
      <c r="D32" s="113">
        <f>IFERROR(VLOOKUP(B32,Totals!$B$98:$C$111,2,0),0)</f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2"/>
      <c r="K32" s="38">
        <f t="shared" si="52"/>
        <v>0</v>
      </c>
      <c r="L32" s="62">
        <f t="shared" si="60"/>
        <v>0</v>
      </c>
      <c r="M32" s="63">
        <f t="shared" si="70"/>
        <v>0</v>
      </c>
      <c r="N32" s="39">
        <f t="shared" si="53"/>
        <v>0</v>
      </c>
      <c r="O32" s="39">
        <f t="shared" si="61"/>
        <v>0</v>
      </c>
      <c r="P32" s="40">
        <f t="shared" si="37"/>
        <v>0</v>
      </c>
      <c r="Q32" s="41"/>
      <c r="R32" s="39">
        <f t="shared" si="38"/>
        <v>0</v>
      </c>
      <c r="S32" s="62">
        <f t="shared" si="62"/>
        <v>0</v>
      </c>
      <c r="T32" s="63">
        <f t="shared" si="71"/>
        <v>0</v>
      </c>
      <c r="U32" s="39">
        <f t="shared" si="54"/>
        <v>0</v>
      </c>
      <c r="V32" s="42">
        <f t="shared" si="63"/>
        <v>0</v>
      </c>
      <c r="W32" s="40">
        <f t="shared" si="40"/>
        <v>0</v>
      </c>
      <c r="X32" s="41"/>
      <c r="Y32" s="39">
        <f t="shared" si="41"/>
        <v>0</v>
      </c>
      <c r="Z32" s="62">
        <f t="shared" si="64"/>
        <v>0</v>
      </c>
      <c r="AA32" s="63">
        <f t="shared" si="72"/>
        <v>0</v>
      </c>
      <c r="AB32" s="39">
        <f t="shared" si="55"/>
        <v>0</v>
      </c>
      <c r="AC32" s="39">
        <f t="shared" si="65"/>
        <v>0</v>
      </c>
      <c r="AD32" s="40">
        <f t="shared" si="43"/>
        <v>0</v>
      </c>
      <c r="AE32" s="41"/>
      <c r="AF32" s="39">
        <f t="shared" si="44"/>
        <v>0</v>
      </c>
      <c r="AG32" s="62">
        <f t="shared" si="66"/>
        <v>0</v>
      </c>
      <c r="AH32" s="63">
        <f t="shared" si="73"/>
        <v>0</v>
      </c>
      <c r="AI32" s="39">
        <f t="shared" si="56"/>
        <v>0</v>
      </c>
      <c r="AJ32" s="39">
        <f t="shared" si="67"/>
        <v>0</v>
      </c>
      <c r="AK32" s="40">
        <f t="shared" si="46"/>
        <v>0</v>
      </c>
      <c r="AL32" s="41"/>
      <c r="AM32" s="39">
        <f t="shared" si="47"/>
        <v>0</v>
      </c>
      <c r="AN32" s="62">
        <f t="shared" si="68"/>
        <v>0</v>
      </c>
      <c r="AO32" s="63">
        <f t="shared" si="74"/>
        <v>0</v>
      </c>
      <c r="AP32" s="39">
        <f t="shared" si="57"/>
        <v>0</v>
      </c>
      <c r="AQ32" s="39">
        <f t="shared" si="69"/>
        <v>0</v>
      </c>
      <c r="AR32" s="40">
        <f t="shared" si="49"/>
        <v>0</v>
      </c>
      <c r="AS32" s="41"/>
      <c r="AT32" s="68">
        <f t="shared" si="50"/>
        <v>0</v>
      </c>
      <c r="AU32" s="43">
        <f t="shared" si="51"/>
        <v>0</v>
      </c>
      <c r="AW32" s="33"/>
    </row>
    <row r="33" spans="1:50" s="4" customFormat="1" x14ac:dyDescent="0.2">
      <c r="A33" s="4" t="s">
        <v>12</v>
      </c>
      <c r="B33" s="83">
        <f>Totals!B33</f>
        <v>0</v>
      </c>
      <c r="C33" s="90">
        <v>0</v>
      </c>
      <c r="D33" s="113">
        <f>Totals!D33</f>
        <v>31200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2"/>
      <c r="K33" s="38">
        <f t="shared" si="52"/>
        <v>31200</v>
      </c>
      <c r="L33" s="62">
        <f>K33/12/173.33333333</f>
        <v>15.000000000288463</v>
      </c>
      <c r="M33" s="63">
        <f>E33*173.333333*$C$33</f>
        <v>0</v>
      </c>
      <c r="N33" s="39">
        <f t="shared" si="53"/>
        <v>0</v>
      </c>
      <c r="O33" s="39">
        <f>ROUND(N33*$C$40,0)</f>
        <v>0</v>
      </c>
      <c r="P33" s="40">
        <f t="shared" si="37"/>
        <v>0</v>
      </c>
      <c r="Q33" s="41"/>
      <c r="R33" s="39">
        <f t="shared" si="38"/>
        <v>32448</v>
      </c>
      <c r="S33" s="62">
        <f>R33/12/173.33333333</f>
        <v>15.600000000300001</v>
      </c>
      <c r="T33" s="63">
        <f>F33*173.333333*$C$33</f>
        <v>0</v>
      </c>
      <c r="U33" s="39">
        <f t="shared" si="54"/>
        <v>0</v>
      </c>
      <c r="V33" s="42">
        <f>ROUND(U33*$C$40,0)</f>
        <v>0</v>
      </c>
      <c r="W33" s="40">
        <f t="shared" si="40"/>
        <v>0</v>
      </c>
      <c r="X33" s="41"/>
      <c r="Y33" s="39">
        <f t="shared" si="41"/>
        <v>33746</v>
      </c>
      <c r="Z33" s="62">
        <f>Y33/12/173.33333333</f>
        <v>16.224038461850462</v>
      </c>
      <c r="AA33" s="63">
        <f>G33*173.333333*$C$33</f>
        <v>0</v>
      </c>
      <c r="AB33" s="39">
        <f t="shared" si="55"/>
        <v>0</v>
      </c>
      <c r="AC33" s="39">
        <f>ROUND(AB33*$C$40,0)</f>
        <v>0</v>
      </c>
      <c r="AD33" s="40">
        <f t="shared" si="43"/>
        <v>0</v>
      </c>
      <c r="AE33" s="41"/>
      <c r="AF33" s="39">
        <f t="shared" si="44"/>
        <v>35096</v>
      </c>
      <c r="AG33" s="62">
        <f>AF33/12/173.33333333</f>
        <v>16.873076923401406</v>
      </c>
      <c r="AH33" s="63">
        <f>H33*173.333333*$C$33</f>
        <v>0</v>
      </c>
      <c r="AI33" s="39">
        <f t="shared" si="56"/>
        <v>0</v>
      </c>
      <c r="AJ33" s="39">
        <f>ROUND(AI33*$C$40,0)</f>
        <v>0</v>
      </c>
      <c r="AK33" s="40">
        <f t="shared" si="46"/>
        <v>0</v>
      </c>
      <c r="AL33" s="41"/>
      <c r="AM33" s="39">
        <f t="shared" si="47"/>
        <v>36500</v>
      </c>
      <c r="AN33" s="62">
        <f>AM33/12/173.33333333</f>
        <v>17.548076923414385</v>
      </c>
      <c r="AO33" s="63">
        <f>I33*173.333333*$C$33</f>
        <v>0</v>
      </c>
      <c r="AP33" s="39">
        <f t="shared" si="57"/>
        <v>0</v>
      </c>
      <c r="AQ33" s="39">
        <f>ROUND(AP33*$C$40,0)</f>
        <v>0</v>
      </c>
      <c r="AR33" s="40">
        <f t="shared" si="49"/>
        <v>0</v>
      </c>
      <c r="AS33" s="41"/>
      <c r="AT33" s="68">
        <f t="shared" si="50"/>
        <v>0</v>
      </c>
      <c r="AU33" s="43">
        <f t="shared" si="51"/>
        <v>0</v>
      </c>
      <c r="AW33" s="33">
        <f>SUM(M34+T34+AA34+AH34+AO34)</f>
        <v>0</v>
      </c>
    </row>
    <row r="34" spans="1:50" s="4" customFormat="1" x14ac:dyDescent="0.2">
      <c r="A34" s="4" t="s">
        <v>13</v>
      </c>
      <c r="B34" s="83">
        <f>Totals!B34</f>
        <v>0</v>
      </c>
      <c r="C34" s="90">
        <v>0</v>
      </c>
      <c r="D34" s="91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2"/>
      <c r="K34" s="38">
        <f t="shared" si="52"/>
        <v>0</v>
      </c>
      <c r="L34" s="62">
        <f t="shared" ref="L34:L35" si="76">K34/12/173.33333333</f>
        <v>0</v>
      </c>
      <c r="M34" s="63">
        <f>E34*173.333333*$C$34</f>
        <v>0</v>
      </c>
      <c r="N34" s="39">
        <f t="shared" si="53"/>
        <v>0</v>
      </c>
      <c r="O34" s="39">
        <f>ROUND(N34*$C$41,0)</f>
        <v>0</v>
      </c>
      <c r="P34" s="40">
        <f t="shared" si="37"/>
        <v>0</v>
      </c>
      <c r="Q34" s="41"/>
      <c r="R34" s="39">
        <f t="shared" si="38"/>
        <v>0</v>
      </c>
      <c r="S34" s="62">
        <f t="shared" ref="S34:S35" si="77">R34/12/173.33333333</f>
        <v>0</v>
      </c>
      <c r="T34" s="63">
        <f>F34*173.333333*$C$34</f>
        <v>0</v>
      </c>
      <c r="U34" s="39">
        <f t="shared" si="54"/>
        <v>0</v>
      </c>
      <c r="V34" s="42">
        <f>ROUND(U34*$C$41,0)</f>
        <v>0</v>
      </c>
      <c r="W34" s="40">
        <f t="shared" si="40"/>
        <v>0</v>
      </c>
      <c r="X34" s="41"/>
      <c r="Y34" s="39">
        <f t="shared" si="41"/>
        <v>0</v>
      </c>
      <c r="Z34" s="62">
        <f t="shared" ref="Z34:Z35" si="78">Y34/12/173.33333333</f>
        <v>0</v>
      </c>
      <c r="AA34" s="63">
        <f>G34*173.333333*$C$34</f>
        <v>0</v>
      </c>
      <c r="AB34" s="39">
        <f t="shared" si="55"/>
        <v>0</v>
      </c>
      <c r="AC34" s="39">
        <f>ROUND(AB34*$C$41,0)</f>
        <v>0</v>
      </c>
      <c r="AD34" s="40">
        <f t="shared" si="43"/>
        <v>0</v>
      </c>
      <c r="AE34" s="41"/>
      <c r="AF34" s="39">
        <f t="shared" si="44"/>
        <v>0</v>
      </c>
      <c r="AG34" s="62">
        <f t="shared" ref="AG34:AG35" si="79">AF34/12/173.33333333</f>
        <v>0</v>
      </c>
      <c r="AH34" s="63">
        <f>H34*173.333333*$C$34</f>
        <v>0</v>
      </c>
      <c r="AI34" s="39">
        <f t="shared" si="56"/>
        <v>0</v>
      </c>
      <c r="AJ34" s="39">
        <f>ROUND(AI34*$C$41,0)</f>
        <v>0</v>
      </c>
      <c r="AK34" s="40">
        <f t="shared" si="46"/>
        <v>0</v>
      </c>
      <c r="AL34" s="41"/>
      <c r="AM34" s="39">
        <f t="shared" si="47"/>
        <v>0</v>
      </c>
      <c r="AN34" s="62">
        <f t="shared" ref="AN34:AN35" si="80">AM34/12/173.33333333</f>
        <v>0</v>
      </c>
      <c r="AO34" s="63">
        <f>I34*173.333333*$C$34</f>
        <v>0</v>
      </c>
      <c r="AP34" s="39">
        <f t="shared" si="57"/>
        <v>0</v>
      </c>
      <c r="AQ34" s="39">
        <f>ROUND(AP34*$C$41,0)</f>
        <v>0</v>
      </c>
      <c r="AR34" s="40">
        <f t="shared" si="49"/>
        <v>0</v>
      </c>
      <c r="AS34" s="41"/>
      <c r="AT34" s="68">
        <f t="shared" si="50"/>
        <v>0</v>
      </c>
      <c r="AU34" s="43">
        <f t="shared" si="51"/>
        <v>0</v>
      </c>
      <c r="AW34" s="33">
        <f t="shared" si="58"/>
        <v>0</v>
      </c>
    </row>
    <row r="35" spans="1:50" s="4" customFormat="1" x14ac:dyDescent="0.2">
      <c r="A35" s="4" t="s">
        <v>14</v>
      </c>
      <c r="B35" s="83">
        <f>Totals!B35</f>
        <v>0</v>
      </c>
      <c r="C35" s="90">
        <v>0</v>
      </c>
      <c r="D35" s="91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2"/>
      <c r="K35" s="38">
        <f t="shared" si="52"/>
        <v>0</v>
      </c>
      <c r="L35" s="62">
        <f t="shared" si="76"/>
        <v>0</v>
      </c>
      <c r="M35" s="63">
        <f>E35*173.333333*$C$35</f>
        <v>0</v>
      </c>
      <c r="N35" s="39">
        <f t="shared" si="53"/>
        <v>0</v>
      </c>
      <c r="O35" s="39">
        <f>ROUND(N35*$C$42,0)</f>
        <v>0</v>
      </c>
      <c r="P35" s="40">
        <f t="shared" si="37"/>
        <v>0</v>
      </c>
      <c r="Q35" s="41"/>
      <c r="R35" s="39">
        <f t="shared" si="38"/>
        <v>0</v>
      </c>
      <c r="S35" s="62">
        <f t="shared" si="77"/>
        <v>0</v>
      </c>
      <c r="T35" s="63">
        <f>F35*173.333333*$C$35</f>
        <v>0</v>
      </c>
      <c r="U35" s="39">
        <f t="shared" si="54"/>
        <v>0</v>
      </c>
      <c r="V35" s="42">
        <f>ROUND(U35*$C$42,0)</f>
        <v>0</v>
      </c>
      <c r="W35" s="40">
        <f t="shared" si="40"/>
        <v>0</v>
      </c>
      <c r="X35" s="41"/>
      <c r="Y35" s="39">
        <f t="shared" si="41"/>
        <v>0</v>
      </c>
      <c r="Z35" s="62">
        <f t="shared" si="78"/>
        <v>0</v>
      </c>
      <c r="AA35" s="63">
        <f>G35*173.333333*$C$35</f>
        <v>0</v>
      </c>
      <c r="AB35" s="39">
        <f t="shared" si="55"/>
        <v>0</v>
      </c>
      <c r="AC35" s="39">
        <f>ROUND(AB35*$C$42,0)</f>
        <v>0</v>
      </c>
      <c r="AD35" s="40">
        <f t="shared" si="43"/>
        <v>0</v>
      </c>
      <c r="AE35" s="41"/>
      <c r="AF35" s="39">
        <f t="shared" si="44"/>
        <v>0</v>
      </c>
      <c r="AG35" s="62">
        <f t="shared" si="79"/>
        <v>0</v>
      </c>
      <c r="AH35" s="63">
        <f>H35*173.333333*$C$35</f>
        <v>0</v>
      </c>
      <c r="AI35" s="39">
        <f t="shared" si="56"/>
        <v>0</v>
      </c>
      <c r="AJ35" s="39">
        <f>ROUND(AI35*$C$42,0)</f>
        <v>0</v>
      </c>
      <c r="AK35" s="40">
        <f t="shared" si="46"/>
        <v>0</v>
      </c>
      <c r="AL35" s="41"/>
      <c r="AM35" s="39">
        <f t="shared" si="47"/>
        <v>0</v>
      </c>
      <c r="AN35" s="62">
        <f t="shared" si="80"/>
        <v>0</v>
      </c>
      <c r="AO35" s="63">
        <f>I35*173.333333*$C$35</f>
        <v>0</v>
      </c>
      <c r="AP35" s="39">
        <f t="shared" si="57"/>
        <v>0</v>
      </c>
      <c r="AQ35" s="39">
        <f>ROUND(AP35*$C$42,0)</f>
        <v>0</v>
      </c>
      <c r="AR35" s="40">
        <f t="shared" si="49"/>
        <v>0</v>
      </c>
      <c r="AS35" s="41"/>
      <c r="AT35" s="68">
        <f t="shared" si="50"/>
        <v>0</v>
      </c>
      <c r="AU35" s="43">
        <f t="shared" si="51"/>
        <v>0</v>
      </c>
      <c r="AW35" s="33">
        <f t="shared" si="58"/>
        <v>0</v>
      </c>
    </row>
    <row r="36" spans="1:50" s="4" customFormat="1" x14ac:dyDescent="0.2">
      <c r="D36" s="80" t="s">
        <v>69</v>
      </c>
      <c r="E36" s="78">
        <f>SUM(E16:E35)</f>
        <v>0</v>
      </c>
      <c r="F36" s="78">
        <f>SUM(F16:F35)</f>
        <v>0</v>
      </c>
      <c r="G36" s="78">
        <f>SUM(G16:G35)</f>
        <v>0</v>
      </c>
      <c r="H36" s="78">
        <f>SUM(H16:H35)</f>
        <v>0</v>
      </c>
      <c r="I36" s="78">
        <f>SUM(I16:I35)</f>
        <v>0</v>
      </c>
      <c r="J36" s="2"/>
      <c r="K36" s="9"/>
      <c r="L36" s="17"/>
      <c r="M36" s="17"/>
      <c r="N36" s="44">
        <f>SUM(N16:N35)</f>
        <v>0</v>
      </c>
      <c r="O36" s="44">
        <f>SUM(O16:O35)</f>
        <v>0</v>
      </c>
      <c r="P36" s="45">
        <f>SUM(P16:P35)</f>
        <v>0</v>
      </c>
      <c r="Q36" s="41"/>
      <c r="R36" s="39"/>
      <c r="S36" s="39"/>
      <c r="T36" s="39"/>
      <c r="U36" s="44">
        <f>SUM(U16:U35)</f>
        <v>0</v>
      </c>
      <c r="V36" s="44">
        <f>SUM(V16:V35)</f>
        <v>0</v>
      </c>
      <c r="W36" s="45">
        <f>SUM(W16:W35)</f>
        <v>0</v>
      </c>
      <c r="X36" s="41"/>
      <c r="Y36" s="39"/>
      <c r="Z36" s="39"/>
      <c r="AA36" s="39"/>
      <c r="AB36" s="44">
        <f>SUM(AB16:AB35)</f>
        <v>0</v>
      </c>
      <c r="AC36" s="44">
        <f>SUM(AC16:AC35)</f>
        <v>0</v>
      </c>
      <c r="AD36" s="45">
        <f>SUM(AD16:AD35)</f>
        <v>0</v>
      </c>
      <c r="AE36" s="41"/>
      <c r="AF36" s="46"/>
      <c r="AG36" s="46"/>
      <c r="AH36" s="46"/>
      <c r="AI36" s="44">
        <f>SUM(AI16:AI35)</f>
        <v>0</v>
      </c>
      <c r="AJ36" s="44">
        <f>SUM(AJ16:AJ35)</f>
        <v>0</v>
      </c>
      <c r="AK36" s="45">
        <f>SUM(AK16:AK35)</f>
        <v>0</v>
      </c>
      <c r="AL36" s="41"/>
      <c r="AM36" s="46"/>
      <c r="AN36" s="46"/>
      <c r="AO36" s="46"/>
      <c r="AP36" s="44">
        <f>SUM(AP16:AP35)</f>
        <v>0</v>
      </c>
      <c r="AQ36" s="44">
        <f>SUM(AQ16:AQ35)</f>
        <v>0</v>
      </c>
      <c r="AR36" s="45">
        <f>SUM(AR16:AR35)</f>
        <v>0</v>
      </c>
      <c r="AS36" s="41"/>
      <c r="AT36" s="70">
        <f t="shared" si="50"/>
        <v>0</v>
      </c>
      <c r="AU36" s="43">
        <f t="shared" si="51"/>
        <v>0</v>
      </c>
    </row>
    <row r="37" spans="1:50" s="4" customFormat="1" x14ac:dyDescent="0.2">
      <c r="D37" s="80" t="s">
        <v>70</v>
      </c>
      <c r="J37" s="2"/>
      <c r="K37" s="9"/>
      <c r="L37" s="17"/>
      <c r="M37" s="17"/>
      <c r="N37" s="47">
        <f>N13+N36</f>
        <v>0</v>
      </c>
      <c r="O37" s="47">
        <f>O13+O36</f>
        <v>0</v>
      </c>
      <c r="P37" s="48">
        <f>P13+P36</f>
        <v>0</v>
      </c>
      <c r="Q37" s="41"/>
      <c r="R37" s="46"/>
      <c r="S37" s="46"/>
      <c r="T37" s="46"/>
      <c r="U37" s="47">
        <f>U13+U36</f>
        <v>0</v>
      </c>
      <c r="V37" s="47">
        <f>V13+V36</f>
        <v>0</v>
      </c>
      <c r="W37" s="48">
        <f>W13+W36</f>
        <v>0</v>
      </c>
      <c r="X37" s="41"/>
      <c r="Y37" s="46"/>
      <c r="Z37" s="46"/>
      <c r="AA37" s="46"/>
      <c r="AB37" s="47">
        <f>AB13+AB36</f>
        <v>0</v>
      </c>
      <c r="AC37" s="47">
        <f>AC13+AC36</f>
        <v>0</v>
      </c>
      <c r="AD37" s="48">
        <f>AD13+AD36</f>
        <v>0</v>
      </c>
      <c r="AE37" s="41"/>
      <c r="AF37" s="46"/>
      <c r="AG37" s="46"/>
      <c r="AH37" s="46"/>
      <c r="AI37" s="47">
        <f>AI13+AI36</f>
        <v>0</v>
      </c>
      <c r="AJ37" s="47">
        <f>AJ13+AJ36</f>
        <v>0</v>
      </c>
      <c r="AK37" s="48">
        <f>AK13+AK36</f>
        <v>0</v>
      </c>
      <c r="AL37" s="41"/>
      <c r="AM37" s="46"/>
      <c r="AN37" s="46"/>
      <c r="AO37" s="46"/>
      <c r="AP37" s="47">
        <f>AP13+AP36</f>
        <v>0</v>
      </c>
      <c r="AQ37" s="47">
        <f>AQ13+AQ36</f>
        <v>0</v>
      </c>
      <c r="AR37" s="48">
        <f>AR13+AR36</f>
        <v>0</v>
      </c>
      <c r="AS37" s="41"/>
      <c r="AT37" s="71">
        <f t="shared" si="50"/>
        <v>0</v>
      </c>
      <c r="AU37" s="43">
        <f>P37+W37+AD37+AK37+AR37</f>
        <v>0</v>
      </c>
    </row>
    <row r="38" spans="1:50" s="4" customFormat="1" x14ac:dyDescent="0.2">
      <c r="J38" s="2"/>
      <c r="K38" s="9"/>
      <c r="L38" s="17"/>
      <c r="M38" s="17"/>
      <c r="N38" s="49"/>
      <c r="O38" s="49"/>
      <c r="P38" s="43"/>
      <c r="Q38" s="41"/>
      <c r="R38" s="46"/>
      <c r="S38" s="46"/>
      <c r="T38" s="46"/>
      <c r="U38" s="49"/>
      <c r="V38" s="49"/>
      <c r="W38" s="43"/>
      <c r="X38" s="41"/>
      <c r="Y38" s="46"/>
      <c r="Z38" s="46"/>
      <c r="AA38" s="46"/>
      <c r="AB38" s="49"/>
      <c r="AC38" s="49"/>
      <c r="AD38" s="43"/>
      <c r="AE38" s="41"/>
      <c r="AF38" s="46"/>
      <c r="AG38" s="46"/>
      <c r="AH38" s="46"/>
      <c r="AI38" s="49"/>
      <c r="AJ38" s="49"/>
      <c r="AK38" s="43"/>
      <c r="AL38" s="41"/>
      <c r="AM38" s="46"/>
      <c r="AN38" s="46"/>
      <c r="AO38" s="46"/>
      <c r="AP38" s="49"/>
      <c r="AQ38" s="49"/>
      <c r="AR38" s="43"/>
      <c r="AS38" s="41"/>
      <c r="AT38" s="68"/>
      <c r="AU38" s="43"/>
    </row>
    <row r="39" spans="1:50" s="4" customFormat="1" x14ac:dyDescent="0.2">
      <c r="A39" s="1" t="s">
        <v>15</v>
      </c>
      <c r="J39" s="2"/>
      <c r="K39" s="9"/>
      <c r="L39" s="17"/>
      <c r="M39" s="17"/>
      <c r="N39" s="46"/>
      <c r="O39" s="46"/>
      <c r="P39" s="43"/>
      <c r="Q39" s="41"/>
      <c r="R39" s="46"/>
      <c r="S39" s="46"/>
      <c r="T39" s="46"/>
      <c r="U39" s="46"/>
      <c r="V39" s="49"/>
      <c r="W39" s="43"/>
      <c r="X39" s="41"/>
      <c r="Y39" s="46"/>
      <c r="Z39" s="46"/>
      <c r="AA39" s="46"/>
      <c r="AB39" s="46"/>
      <c r="AC39" s="46"/>
      <c r="AD39" s="43"/>
      <c r="AE39" s="41"/>
      <c r="AF39" s="46"/>
      <c r="AG39" s="46"/>
      <c r="AH39" s="46"/>
      <c r="AI39" s="46"/>
      <c r="AJ39" s="46"/>
      <c r="AK39" s="43"/>
      <c r="AL39" s="41"/>
      <c r="AM39" s="46"/>
      <c r="AN39" s="46"/>
      <c r="AO39" s="46"/>
      <c r="AP39" s="46"/>
      <c r="AQ39" s="46"/>
      <c r="AR39" s="43"/>
      <c r="AS39" s="41"/>
      <c r="AT39"/>
      <c r="AU39" s="43"/>
    </row>
    <row r="40" spans="1:50" s="4" customFormat="1" x14ac:dyDescent="0.2">
      <c r="A40" s="114">
        <f>Totals!A40</f>
        <v>0.36599999999999999</v>
      </c>
      <c r="B40" s="14" t="str">
        <f>Totals!B40</f>
        <v>Faculty &amp; Academic Staff</v>
      </c>
      <c r="C40" s="114">
        <f>Totals!C40</f>
        <v>1.7999999999999999E-2</v>
      </c>
      <c r="D40" s="14" t="str">
        <f>Totals!D40</f>
        <v>Student Hourlies</v>
      </c>
      <c r="J40" s="2"/>
      <c r="K40" s="50"/>
      <c r="L40" s="50"/>
      <c r="M40" s="65">
        <f>SUM(M7:M35)</f>
        <v>0</v>
      </c>
    </row>
    <row r="41" spans="1:50" s="4" customFormat="1" x14ac:dyDescent="0.2">
      <c r="A41" s="114">
        <f>Totals!A41</f>
        <v>0.22</v>
      </c>
      <c r="B41" s="14" t="str">
        <f>Totals!B41</f>
        <v>Post Docs (Research Associates)</v>
      </c>
      <c r="C41" s="114">
        <f>Totals!C41</f>
        <v>0.36599999999999999</v>
      </c>
      <c r="D41" s="14" t="str">
        <f>Totals!D41</f>
        <v>University Staff</v>
      </c>
      <c r="J41" s="2"/>
      <c r="K41" s="50"/>
      <c r="L41" s="50"/>
      <c r="M41" s="50"/>
      <c r="N41" s="46"/>
      <c r="O41" s="50"/>
      <c r="P41" s="51"/>
      <c r="Q41" s="41"/>
      <c r="R41" s="50"/>
      <c r="S41" s="50"/>
      <c r="T41" s="50"/>
      <c r="U41" s="46"/>
      <c r="V41" s="52"/>
      <c r="W41" s="51"/>
      <c r="X41" s="41"/>
      <c r="Y41" s="50"/>
      <c r="Z41" s="50"/>
      <c r="AA41" s="50"/>
      <c r="AB41" s="46"/>
      <c r="AC41" s="50"/>
      <c r="AD41" s="51"/>
      <c r="AE41" s="41"/>
      <c r="AF41" s="53"/>
      <c r="AG41" s="53"/>
      <c r="AH41" s="53"/>
      <c r="AI41" s="46"/>
      <c r="AJ41" s="50"/>
      <c r="AK41" s="51"/>
      <c r="AL41" s="41"/>
      <c r="AM41" s="53"/>
      <c r="AN41" s="53"/>
      <c r="AO41" s="53"/>
      <c r="AP41" s="46"/>
      <c r="AQ41" s="50"/>
      <c r="AR41" s="51"/>
      <c r="AS41" s="41"/>
      <c r="AT41"/>
      <c r="AU41" s="43"/>
    </row>
    <row r="42" spans="1:50" s="4" customFormat="1" x14ac:dyDescent="0.2">
      <c r="A42" s="114">
        <f>Totals!A42</f>
        <v>0.217</v>
      </c>
      <c r="B42" s="14" t="str">
        <f>Totals!B42</f>
        <v>Graduate Students (Research Assistants)</v>
      </c>
      <c r="C42" s="114">
        <f>Totals!C42</f>
        <v>0.1</v>
      </c>
      <c r="D42" s="14" t="str">
        <f>Totals!D42</f>
        <v>LTE</v>
      </c>
      <c r="J42" s="2"/>
      <c r="K42" s="50"/>
      <c r="L42" s="50"/>
      <c r="M42" s="50"/>
      <c r="N42" s="46"/>
      <c r="O42" s="50"/>
      <c r="P42" s="51"/>
      <c r="Q42" s="41"/>
      <c r="R42" s="50"/>
      <c r="S42" s="50"/>
      <c r="T42" s="50"/>
      <c r="U42" s="46"/>
      <c r="V42" s="52"/>
      <c r="W42" s="51"/>
      <c r="X42" s="41"/>
      <c r="Y42" s="50"/>
      <c r="Z42" s="50"/>
      <c r="AA42" s="50"/>
      <c r="AB42" s="46"/>
      <c r="AC42" s="50"/>
      <c r="AD42" s="51"/>
      <c r="AE42" s="41"/>
      <c r="AF42" s="53"/>
      <c r="AG42" s="53"/>
      <c r="AH42" s="53"/>
      <c r="AI42" s="46"/>
      <c r="AJ42" s="50"/>
      <c r="AK42" s="51"/>
      <c r="AL42" s="41"/>
      <c r="AM42" s="53"/>
      <c r="AN42" s="53"/>
      <c r="AO42" s="53"/>
      <c r="AP42" s="46"/>
      <c r="AQ42" s="50"/>
      <c r="AR42" s="51"/>
      <c r="AS42" s="41"/>
      <c r="AT42"/>
      <c r="AU42" s="43"/>
    </row>
    <row r="43" spans="1:50" s="4" customFormat="1" x14ac:dyDescent="0.2">
      <c r="D43" s="80" t="s">
        <v>68</v>
      </c>
      <c r="J43" s="2"/>
      <c r="K43" s="50"/>
      <c r="L43" s="50"/>
      <c r="M43" s="50"/>
      <c r="N43" s="46">
        <f>O37</f>
        <v>0</v>
      </c>
      <c r="O43" s="50"/>
      <c r="P43" s="51"/>
      <c r="Q43" s="41"/>
      <c r="R43" s="50"/>
      <c r="S43" s="50"/>
      <c r="T43" s="65">
        <f>SUM(T7:T35)</f>
        <v>0</v>
      </c>
      <c r="U43" s="46">
        <f>V37</f>
        <v>0</v>
      </c>
      <c r="V43" s="50"/>
      <c r="W43" s="51"/>
      <c r="X43" s="41"/>
      <c r="Y43" s="50"/>
      <c r="Z43" s="50"/>
      <c r="AA43" s="65">
        <f>SUM(AA7:AA35)</f>
        <v>0</v>
      </c>
      <c r="AB43" s="46">
        <f>AC37</f>
        <v>0</v>
      </c>
      <c r="AC43" s="50"/>
      <c r="AD43" s="51"/>
      <c r="AE43" s="41"/>
      <c r="AF43" s="53"/>
      <c r="AG43" s="53"/>
      <c r="AH43" s="65">
        <f>SUM(AH7:AH35)</f>
        <v>0</v>
      </c>
      <c r="AI43" s="46">
        <f>AJ37</f>
        <v>0</v>
      </c>
      <c r="AJ43" s="50"/>
      <c r="AK43" s="51"/>
      <c r="AL43" s="41"/>
      <c r="AM43" s="53"/>
      <c r="AN43" s="53"/>
      <c r="AO43" s="65">
        <f>SUM(AO7:AO35)</f>
        <v>0</v>
      </c>
      <c r="AP43" s="46">
        <f>AQ37</f>
        <v>0</v>
      </c>
      <c r="AQ43" s="50"/>
      <c r="AR43" s="51"/>
      <c r="AS43" s="41"/>
      <c r="AT43"/>
      <c r="AU43" s="43">
        <f>AP43+AI43+AB43+U43+N43</f>
        <v>0</v>
      </c>
    </row>
    <row r="44" spans="1:50" s="4" customFormat="1" x14ac:dyDescent="0.2">
      <c r="D44" s="80" t="s">
        <v>86</v>
      </c>
      <c r="J44" s="2"/>
      <c r="K44" s="50"/>
      <c r="L44" s="50"/>
      <c r="M44" s="50"/>
      <c r="N44" s="54">
        <f>+N37+N43</f>
        <v>0</v>
      </c>
      <c r="O44" s="50"/>
      <c r="P44" s="51"/>
      <c r="Q44" s="41"/>
      <c r="R44" s="50"/>
      <c r="S44" s="50"/>
      <c r="T44" s="50"/>
      <c r="U44" s="54">
        <f>+U37+U43</f>
        <v>0</v>
      </c>
      <c r="V44" s="52"/>
      <c r="W44" s="51"/>
      <c r="X44" s="41"/>
      <c r="Y44" s="50"/>
      <c r="Z44" s="50"/>
      <c r="AA44" s="50"/>
      <c r="AB44" s="54">
        <f>+AB37+AB43</f>
        <v>0</v>
      </c>
      <c r="AC44" s="50"/>
      <c r="AD44" s="51"/>
      <c r="AE44" s="41"/>
      <c r="AF44" s="53"/>
      <c r="AG44" s="53"/>
      <c r="AH44" s="53"/>
      <c r="AI44" s="54">
        <f>+AI37+AI43</f>
        <v>0</v>
      </c>
      <c r="AJ44" s="50"/>
      <c r="AK44" s="51"/>
      <c r="AL44" s="41"/>
      <c r="AM44" s="53"/>
      <c r="AN44" s="53"/>
      <c r="AO44" s="53"/>
      <c r="AP44" s="54">
        <f>+AP37+AP43</f>
        <v>0</v>
      </c>
      <c r="AQ44" s="50"/>
      <c r="AR44" s="51"/>
      <c r="AS44" s="41"/>
      <c r="AT44"/>
      <c r="AU44" s="55">
        <f>AP44+AI44+AB44+U44+N44</f>
        <v>0</v>
      </c>
    </row>
    <row r="45" spans="1:50" s="4" customFormat="1" ht="15" x14ac:dyDescent="0.2">
      <c r="J45" s="2"/>
      <c r="K45" s="18"/>
      <c r="L45" s="18"/>
      <c r="M45" s="18"/>
      <c r="N45" s="10"/>
      <c r="O45" s="18"/>
      <c r="P45" s="19"/>
      <c r="Q45" s="2"/>
      <c r="R45" s="18"/>
      <c r="S45" s="18"/>
      <c r="T45" s="18"/>
      <c r="U45" s="10"/>
      <c r="V45" s="20"/>
      <c r="W45" s="19"/>
      <c r="X45" s="2"/>
      <c r="Y45" s="18"/>
      <c r="Z45" s="18"/>
      <c r="AA45" s="18"/>
      <c r="AB45" s="10"/>
      <c r="AC45" s="18"/>
      <c r="AD45" s="19"/>
      <c r="AE45" s="2"/>
      <c r="AF45" s="21"/>
      <c r="AG45" s="21"/>
      <c r="AH45" s="21"/>
      <c r="AI45" s="10"/>
      <c r="AJ45" s="18"/>
      <c r="AK45" s="19"/>
      <c r="AL45" s="2"/>
      <c r="AM45" s="21"/>
      <c r="AN45" s="21"/>
      <c r="AO45" s="21"/>
      <c r="AP45" s="10"/>
      <c r="AQ45" s="18"/>
      <c r="AR45" s="19"/>
      <c r="AS45" s="2"/>
      <c r="AU45" s="13"/>
      <c r="AX45" s="72"/>
    </row>
    <row r="46" spans="1:50" s="4" customFormat="1" ht="15" x14ac:dyDescent="0.2">
      <c r="A46" s="1" t="s">
        <v>16</v>
      </c>
      <c r="J46" s="2"/>
      <c r="K46" s="18"/>
      <c r="L46" s="18"/>
      <c r="M46" s="18"/>
      <c r="N46" s="10"/>
      <c r="O46" s="18"/>
      <c r="P46" s="19"/>
      <c r="Q46" s="2"/>
      <c r="R46" s="18"/>
      <c r="S46" s="18"/>
      <c r="T46" s="18"/>
      <c r="U46" s="10"/>
      <c r="V46" s="20"/>
      <c r="W46" s="19"/>
      <c r="X46" s="2"/>
      <c r="Y46" s="18"/>
      <c r="Z46" s="18"/>
      <c r="AA46" s="18"/>
      <c r="AB46" s="10"/>
      <c r="AC46" s="18"/>
      <c r="AD46" s="19"/>
      <c r="AE46" s="2"/>
      <c r="AF46" s="21"/>
      <c r="AG46" s="21"/>
      <c r="AH46" s="21"/>
      <c r="AI46" s="10"/>
      <c r="AJ46" s="18"/>
      <c r="AK46" s="19"/>
      <c r="AL46" s="2"/>
      <c r="AM46" s="21"/>
      <c r="AN46" s="21"/>
      <c r="AO46" s="21"/>
      <c r="AP46" s="10"/>
      <c r="AQ46" s="18"/>
      <c r="AR46" s="19"/>
      <c r="AS46" s="2"/>
      <c r="AU46" s="13"/>
      <c r="AX46" s="72"/>
    </row>
    <row r="47" spans="1:50" s="4" customFormat="1" ht="15" x14ac:dyDescent="0.2">
      <c r="A47" s="75" t="s">
        <v>0</v>
      </c>
      <c r="B47" s="83">
        <f>Totals!B47</f>
        <v>0</v>
      </c>
      <c r="J47" s="2"/>
      <c r="K47" s="22"/>
      <c r="L47" s="22"/>
      <c r="M47" s="22"/>
      <c r="N47" s="91">
        <v>0</v>
      </c>
      <c r="O47" s="22"/>
      <c r="P47" s="23"/>
      <c r="Q47" s="2"/>
      <c r="R47" s="22"/>
      <c r="S47" s="22"/>
      <c r="T47" s="22"/>
      <c r="U47" s="91">
        <v>0</v>
      </c>
      <c r="V47" s="24"/>
      <c r="W47" s="23"/>
      <c r="X47" s="2"/>
      <c r="Y47" s="22"/>
      <c r="Z47" s="22"/>
      <c r="AA47" s="22"/>
      <c r="AB47" s="91">
        <v>0</v>
      </c>
      <c r="AC47" s="22"/>
      <c r="AD47" s="23"/>
      <c r="AE47" s="2"/>
      <c r="AF47" s="21"/>
      <c r="AG47" s="21"/>
      <c r="AH47" s="21"/>
      <c r="AI47" s="91">
        <v>0</v>
      </c>
      <c r="AJ47" s="22"/>
      <c r="AK47" s="23"/>
      <c r="AL47" s="2"/>
      <c r="AM47" s="21"/>
      <c r="AN47" s="21"/>
      <c r="AO47" s="21"/>
      <c r="AP47" s="91">
        <v>0</v>
      </c>
      <c r="AQ47" s="22"/>
      <c r="AR47" s="23"/>
      <c r="AS47" s="2"/>
      <c r="AU47" s="13">
        <f>AP47+AI47+AB47+U47+N47</f>
        <v>0</v>
      </c>
      <c r="AX47" s="72"/>
    </row>
    <row r="48" spans="1:50" s="4" customFormat="1" ht="15" x14ac:dyDescent="0.2">
      <c r="A48" s="75" t="s">
        <v>1</v>
      </c>
      <c r="B48" s="83">
        <f>Totals!B48</f>
        <v>0</v>
      </c>
      <c r="J48" s="2"/>
      <c r="K48" s="22"/>
      <c r="L48" s="22"/>
      <c r="M48" s="22"/>
      <c r="N48" s="91">
        <v>0</v>
      </c>
      <c r="O48" s="22"/>
      <c r="P48" s="23"/>
      <c r="Q48" s="2"/>
      <c r="R48" s="22"/>
      <c r="S48" s="22"/>
      <c r="T48" s="22"/>
      <c r="U48" s="91">
        <v>0</v>
      </c>
      <c r="V48" s="24"/>
      <c r="W48" s="23"/>
      <c r="X48" s="2"/>
      <c r="Y48" s="22"/>
      <c r="Z48" s="22"/>
      <c r="AA48" s="22"/>
      <c r="AB48" s="91">
        <v>0</v>
      </c>
      <c r="AC48" s="22"/>
      <c r="AD48" s="23"/>
      <c r="AE48" s="2"/>
      <c r="AF48" s="21"/>
      <c r="AG48" s="21"/>
      <c r="AH48" s="21"/>
      <c r="AI48" s="91">
        <v>0</v>
      </c>
      <c r="AJ48" s="22"/>
      <c r="AK48" s="23"/>
      <c r="AL48" s="2"/>
      <c r="AM48" s="21"/>
      <c r="AN48" s="21"/>
      <c r="AO48" s="21"/>
      <c r="AP48" s="91">
        <v>0</v>
      </c>
      <c r="AQ48" s="22"/>
      <c r="AR48" s="23"/>
      <c r="AS48" s="2"/>
      <c r="AU48" s="13">
        <f>AP48+AI48+AB48+U48+N48</f>
        <v>0</v>
      </c>
      <c r="AX48" s="72"/>
    </row>
    <row r="49" spans="1:50" s="4" customFormat="1" ht="15" x14ac:dyDescent="0.2">
      <c r="A49" s="75" t="s">
        <v>2</v>
      </c>
      <c r="B49" s="83">
        <f>Totals!B49</f>
        <v>0</v>
      </c>
      <c r="J49" s="2"/>
      <c r="K49" s="22"/>
      <c r="L49" s="22"/>
      <c r="M49" s="22"/>
      <c r="N49" s="91">
        <v>0</v>
      </c>
      <c r="O49" s="22"/>
      <c r="P49" s="23"/>
      <c r="Q49" s="2"/>
      <c r="R49" s="22"/>
      <c r="S49" s="22"/>
      <c r="T49" s="22"/>
      <c r="U49" s="91">
        <v>0</v>
      </c>
      <c r="V49" s="24"/>
      <c r="W49" s="23"/>
      <c r="X49" s="2"/>
      <c r="Y49" s="22"/>
      <c r="Z49" s="22"/>
      <c r="AA49" s="22"/>
      <c r="AB49" s="91">
        <v>0</v>
      </c>
      <c r="AC49" s="22"/>
      <c r="AD49" s="23"/>
      <c r="AE49" s="2"/>
      <c r="AF49" s="21"/>
      <c r="AG49" s="21"/>
      <c r="AH49" s="21"/>
      <c r="AI49" s="91">
        <v>0</v>
      </c>
      <c r="AJ49" s="22"/>
      <c r="AK49" s="23"/>
      <c r="AL49" s="2"/>
      <c r="AM49" s="21"/>
      <c r="AN49" s="21"/>
      <c r="AO49" s="21"/>
      <c r="AP49" s="91">
        <v>0</v>
      </c>
      <c r="AQ49" s="22"/>
      <c r="AR49" s="23"/>
      <c r="AS49" s="2"/>
      <c r="AU49" s="13">
        <f>AP49+AI49+AB49+U49+N49</f>
        <v>0</v>
      </c>
      <c r="AX49" s="72"/>
    </row>
    <row r="50" spans="1:50" s="4" customFormat="1" x14ac:dyDescent="0.2">
      <c r="A50" s="75" t="s">
        <v>3</v>
      </c>
      <c r="B50" s="83">
        <f>Totals!B50</f>
        <v>0</v>
      </c>
      <c r="J50" s="2"/>
      <c r="K50" s="22"/>
      <c r="L50" s="22"/>
      <c r="M50" s="22"/>
      <c r="N50" s="91">
        <v>0</v>
      </c>
      <c r="O50" s="22"/>
      <c r="P50" s="23"/>
      <c r="Q50" s="2"/>
      <c r="R50" s="22"/>
      <c r="S50" s="22"/>
      <c r="T50" s="22"/>
      <c r="U50" s="91">
        <v>0</v>
      </c>
      <c r="V50" s="24"/>
      <c r="W50" s="23"/>
      <c r="X50" s="2"/>
      <c r="Y50" s="22"/>
      <c r="Z50" s="22"/>
      <c r="AA50" s="22"/>
      <c r="AB50" s="91">
        <v>0</v>
      </c>
      <c r="AC50" s="22"/>
      <c r="AD50" s="23"/>
      <c r="AE50" s="2"/>
      <c r="AF50" s="21"/>
      <c r="AG50" s="21"/>
      <c r="AH50" s="21"/>
      <c r="AI50" s="91">
        <v>0</v>
      </c>
      <c r="AJ50" s="22"/>
      <c r="AK50" s="23"/>
      <c r="AL50" s="2"/>
      <c r="AM50" s="21"/>
      <c r="AN50" s="21"/>
      <c r="AO50" s="21"/>
      <c r="AP50" s="91">
        <v>0</v>
      </c>
      <c r="AQ50" s="22"/>
      <c r="AR50" s="23"/>
      <c r="AS50" s="2"/>
      <c r="AU50" s="13">
        <f>AP50+AI50+AB50+U50+N50</f>
        <v>0</v>
      </c>
    </row>
    <row r="51" spans="1:50" s="4" customFormat="1" x14ac:dyDescent="0.2">
      <c r="A51" s="75" t="s">
        <v>4</v>
      </c>
      <c r="B51" s="83">
        <f>Totals!B51</f>
        <v>0</v>
      </c>
      <c r="J51" s="2"/>
      <c r="K51" s="22"/>
      <c r="L51" s="22"/>
      <c r="M51" s="22"/>
      <c r="N51" s="91">
        <v>0</v>
      </c>
      <c r="O51" s="22"/>
      <c r="P51" s="23"/>
      <c r="Q51" s="2"/>
      <c r="R51" s="22"/>
      <c r="S51" s="22"/>
      <c r="T51" s="22"/>
      <c r="U51" s="91">
        <v>0</v>
      </c>
      <c r="V51" s="24"/>
      <c r="W51" s="23"/>
      <c r="X51" s="2"/>
      <c r="Y51" s="22"/>
      <c r="Z51" s="22"/>
      <c r="AA51" s="22"/>
      <c r="AB51" s="91">
        <v>0</v>
      </c>
      <c r="AC51" s="22"/>
      <c r="AD51" s="23"/>
      <c r="AE51" s="2"/>
      <c r="AF51" s="21"/>
      <c r="AG51" s="21"/>
      <c r="AH51" s="21"/>
      <c r="AI51" s="91">
        <v>0</v>
      </c>
      <c r="AJ51" s="22"/>
      <c r="AK51" s="23"/>
      <c r="AL51" s="2"/>
      <c r="AM51" s="21"/>
      <c r="AN51" s="21"/>
      <c r="AO51" s="21"/>
      <c r="AP51" s="91">
        <v>0</v>
      </c>
      <c r="AQ51" s="22"/>
      <c r="AR51" s="23"/>
      <c r="AS51" s="2"/>
      <c r="AU51" s="13">
        <f>AP51+AI51+AB51+U51+N51</f>
        <v>0</v>
      </c>
    </row>
    <row r="52" spans="1:50" s="4" customFormat="1" x14ac:dyDescent="0.2">
      <c r="D52" s="79" t="s">
        <v>67</v>
      </c>
      <c r="J52" s="2"/>
      <c r="K52" s="18"/>
      <c r="L52" s="18"/>
      <c r="M52" s="18"/>
      <c r="N52" s="15">
        <f>SUM(N47:N51)</f>
        <v>0</v>
      </c>
      <c r="O52" s="18"/>
      <c r="P52" s="19"/>
      <c r="Q52" s="2"/>
      <c r="R52" s="18"/>
      <c r="S52" s="18"/>
      <c r="T52" s="18"/>
      <c r="U52" s="15">
        <f>SUM(U47:U51)</f>
        <v>0</v>
      </c>
      <c r="V52" s="20"/>
      <c r="W52" s="19"/>
      <c r="X52" s="2"/>
      <c r="Y52" s="18"/>
      <c r="Z52" s="18"/>
      <c r="AA52" s="18"/>
      <c r="AB52" s="15">
        <f>SUM(AB47:AB51)</f>
        <v>0</v>
      </c>
      <c r="AC52" s="18"/>
      <c r="AD52" s="19"/>
      <c r="AE52" s="2"/>
      <c r="AF52" s="21"/>
      <c r="AG52" s="21"/>
      <c r="AH52" s="21"/>
      <c r="AI52" s="15">
        <f>SUM(AI47:AI51)</f>
        <v>0</v>
      </c>
      <c r="AJ52" s="18"/>
      <c r="AK52" s="19"/>
      <c r="AL52" s="2"/>
      <c r="AM52" s="21"/>
      <c r="AN52" s="21"/>
      <c r="AO52" s="21"/>
      <c r="AP52" s="15">
        <f>SUM(AP47:AP51)</f>
        <v>0</v>
      </c>
      <c r="AQ52" s="18"/>
      <c r="AR52" s="19"/>
      <c r="AS52" s="2"/>
      <c r="AU52" s="16">
        <f>SUM(AU47:AU51)</f>
        <v>0</v>
      </c>
    </row>
    <row r="53" spans="1:50" s="4" customFormat="1" x14ac:dyDescent="0.2">
      <c r="J53" s="2"/>
      <c r="K53" s="18"/>
      <c r="L53" s="18"/>
      <c r="M53" s="18"/>
      <c r="N53" s="10"/>
      <c r="O53" s="18"/>
      <c r="P53" s="19"/>
      <c r="Q53" s="2"/>
      <c r="R53" s="18"/>
      <c r="S53" s="18"/>
      <c r="T53" s="18"/>
      <c r="U53" s="10"/>
      <c r="V53" s="20"/>
      <c r="W53" s="19"/>
      <c r="X53" s="2"/>
      <c r="Y53" s="18"/>
      <c r="Z53" s="18"/>
      <c r="AA53" s="18"/>
      <c r="AB53" s="10"/>
      <c r="AC53" s="18"/>
      <c r="AD53" s="19"/>
      <c r="AE53" s="2"/>
      <c r="AF53" s="21"/>
      <c r="AG53" s="21"/>
      <c r="AH53" s="21"/>
      <c r="AI53" s="10"/>
      <c r="AJ53" s="18"/>
      <c r="AK53" s="19"/>
      <c r="AL53" s="2"/>
      <c r="AM53" s="21"/>
      <c r="AN53" s="21"/>
      <c r="AO53" s="21"/>
      <c r="AP53" s="10"/>
      <c r="AQ53" s="18"/>
      <c r="AR53" s="19"/>
      <c r="AS53" s="2"/>
      <c r="AU53" s="13"/>
    </row>
    <row r="54" spans="1:50" s="4" customFormat="1" x14ac:dyDescent="0.2">
      <c r="A54" s="1" t="s">
        <v>17</v>
      </c>
      <c r="J54" s="2"/>
      <c r="K54" s="18"/>
      <c r="L54" s="18"/>
      <c r="M54" s="18"/>
      <c r="N54" s="10"/>
      <c r="O54" s="18"/>
      <c r="P54" s="19"/>
      <c r="Q54" s="2"/>
      <c r="R54" s="18"/>
      <c r="S54" s="18"/>
      <c r="T54" s="18"/>
      <c r="U54" s="10"/>
      <c r="V54" s="20"/>
      <c r="W54" s="19"/>
      <c r="X54" s="2"/>
      <c r="Y54" s="18"/>
      <c r="Z54" s="18"/>
      <c r="AA54" s="18"/>
      <c r="AB54" s="10"/>
      <c r="AC54" s="18"/>
      <c r="AD54" s="19"/>
      <c r="AE54" s="2"/>
      <c r="AF54" s="21"/>
      <c r="AG54" s="21"/>
      <c r="AH54" s="21"/>
      <c r="AI54" s="10"/>
      <c r="AJ54" s="18"/>
      <c r="AK54" s="19"/>
      <c r="AL54" s="2"/>
      <c r="AM54" s="21"/>
      <c r="AN54" s="21"/>
      <c r="AO54" s="21"/>
      <c r="AP54" s="10"/>
      <c r="AQ54" s="18"/>
      <c r="AR54" s="19"/>
      <c r="AS54" s="2"/>
      <c r="AU54" s="13"/>
    </row>
    <row r="55" spans="1:50" s="4" customFormat="1" x14ac:dyDescent="0.2">
      <c r="A55" s="14" t="s">
        <v>136</v>
      </c>
      <c r="D55" s="144" t="s">
        <v>146</v>
      </c>
      <c r="E55" s="144"/>
      <c r="F55" s="144"/>
      <c r="G55" s="144"/>
      <c r="H55" s="144"/>
      <c r="I55" s="144"/>
      <c r="J55" s="2"/>
      <c r="K55" s="22"/>
      <c r="L55" s="22"/>
      <c r="M55" s="22"/>
      <c r="N55" s="139">
        <f>SUMIFS(Travel!$V$6:$V$24,Travel!$A$6:$A$24,$A$1,Travel!$B$6:$B$24,K2,Travel!$C$6:$C$24,$A$55)+SUMIFS(Travel!$V$6:$V$24,Travel!$A$6:$A$24,$A$1,Travel!$B$6:$B$24,"All",Travel!$C$6:$C$24,$A$55)</f>
        <v>0</v>
      </c>
      <c r="O55" s="22"/>
      <c r="P55" s="23"/>
      <c r="Q55" s="2"/>
      <c r="R55" s="22"/>
      <c r="S55" s="22"/>
      <c r="T55" s="22"/>
      <c r="U55" s="139">
        <f>SUMIFS(Travel!$V$6:$V$24,Travel!$A$6:$A$24,$A$1,Travel!$B$6:$B$24,R2,Travel!$C$6:$C$24,$A$55)+SUMIFS(Travel!$V$6:$V$24,Travel!$A$6:$A$24,$A$1,Travel!$B$6:$B$24,"All",Travel!$C$6:$C$24,$A$55)</f>
        <v>0</v>
      </c>
      <c r="V55" s="24"/>
      <c r="W55" s="23"/>
      <c r="X55" s="2"/>
      <c r="Y55" s="22"/>
      <c r="Z55" s="22"/>
      <c r="AA55" s="22"/>
      <c r="AB55" s="139">
        <f>SUMIFS(Travel!$V$6:$V$24,Travel!$A$6:$A$24,$A$1,Travel!$B$6:$B$24,Y2,Travel!$C$6:$C$24,$A$55)+SUMIFS(Travel!$V$6:$V$24,Travel!$A$6:$A$24,$A$1,Travel!$B$6:$B$24,"All",Travel!$C$6:$C$24,$A$55)</f>
        <v>0</v>
      </c>
      <c r="AC55" s="22"/>
      <c r="AD55" s="23"/>
      <c r="AE55" s="2"/>
      <c r="AF55" s="21"/>
      <c r="AG55" s="21"/>
      <c r="AH55" s="21"/>
      <c r="AI55" s="139">
        <f>SUMIFS(Travel!$V$6:$V$24,Travel!$A$6:$A$24,$A$1,Travel!$B$6:$B$24,AF2,Travel!$C$6:$C$24,$A$55)+SUMIFS(Travel!$V$6:$V$24,Travel!$A$6:$A$24,$A$1,Travel!$B$6:$B$24,"All",Travel!$C$6:$C$24,$A$55)</f>
        <v>0</v>
      </c>
      <c r="AJ55" s="22"/>
      <c r="AK55" s="23"/>
      <c r="AL55" s="2"/>
      <c r="AM55" s="21"/>
      <c r="AN55" s="21"/>
      <c r="AO55" s="21"/>
      <c r="AP55" s="139">
        <f>SUMIFS(Travel!$V$6:$V$24,Travel!$A$6:$A$24,$A$1,Travel!$B$6:$B$24,AM2,Travel!$C$6:$C$24,$A$55)+SUMIFS(Travel!$V$6:$V$24,Travel!$A$6:$A$24,$A$1,Travel!$B$6:$B$24,"All",Travel!$C$6:$C$24,$A$55)</f>
        <v>0</v>
      </c>
      <c r="AQ55" s="22"/>
      <c r="AR55" s="23"/>
      <c r="AS55" s="2"/>
      <c r="AU55" s="13">
        <f>AP55+AI55+AB55+U55+N55</f>
        <v>0</v>
      </c>
    </row>
    <row r="56" spans="1:50" s="4" customFormat="1" x14ac:dyDescent="0.2">
      <c r="A56" s="14" t="s">
        <v>149</v>
      </c>
      <c r="D56" s="144" t="s">
        <v>146</v>
      </c>
      <c r="E56" s="144"/>
      <c r="F56" s="144"/>
      <c r="G56" s="144"/>
      <c r="H56" s="144"/>
      <c r="I56" s="144"/>
      <c r="J56" s="2"/>
      <c r="K56" s="22"/>
      <c r="L56" s="22"/>
      <c r="M56" s="22"/>
      <c r="N56" s="139">
        <f>SUMIFS(Travel!$V$6:$V$24,Travel!$A$6:$A$24,$A$1,Travel!$B$6:$B$24,K2,Travel!$C$6:$C$24,$A$56)+SUMIFS(Travel!$V$6:$V$24,Travel!$A$6:$A$24,$A$1,Travel!$B$6:$B$24,"all",Travel!$C$6:$C$24,$A$56)</f>
        <v>0</v>
      </c>
      <c r="O56" s="22"/>
      <c r="P56" s="23"/>
      <c r="Q56" s="2"/>
      <c r="R56" s="22"/>
      <c r="S56" s="22"/>
      <c r="T56" s="22"/>
      <c r="U56" s="139">
        <f>SUMIFS(Travel!$V$6:$V$24,Travel!$A$6:$A$24,$A$1,Travel!$B$6:$B$24,R2,Travel!$C$6:$C$24,$A$56)+SUMIFS(Travel!$V$6:$V$24,Travel!$A$6:$A$24,$A$1,Travel!$B$6:$B$24,"all",Travel!$C$6:$C$24,$A$56)</f>
        <v>0</v>
      </c>
      <c r="V56" s="24"/>
      <c r="W56" s="23"/>
      <c r="X56" s="2"/>
      <c r="Y56" s="22"/>
      <c r="Z56" s="22"/>
      <c r="AA56" s="22"/>
      <c r="AB56" s="139">
        <f>SUMIFS(Travel!$V$6:$V$24,Travel!$A$6:$A$24,$A$1,Travel!$B$6:$B$24,Y2,Travel!$C$6:$C$24,$A$56)+SUMIFS(Travel!$V$6:$V$24,Travel!$A$6:$A$24,$A$1,Travel!$B$6:$B$24,"all",Travel!$C$6:$C$24,$A$56)</f>
        <v>0</v>
      </c>
      <c r="AC56" s="22"/>
      <c r="AD56" s="23"/>
      <c r="AE56" s="2"/>
      <c r="AF56" s="21"/>
      <c r="AG56" s="21"/>
      <c r="AH56" s="21"/>
      <c r="AI56" s="139">
        <f>SUMIFS(Travel!$V$6:$V$24,Travel!$A$6:$A$24,$A$1,Travel!$B$6:$B$24,AF2,Travel!$C$6:$C$24,$A$56)+SUMIFS(Travel!$V$6:$V$24,Travel!$A$6:$A$24,$A$1,Travel!$B$6:$B$24,"all",Travel!$C$6:$C$24,$A$56)</f>
        <v>0</v>
      </c>
      <c r="AJ56" s="22"/>
      <c r="AK56" s="23"/>
      <c r="AL56" s="2"/>
      <c r="AM56" s="21"/>
      <c r="AN56" s="21"/>
      <c r="AO56" s="21"/>
      <c r="AP56" s="139">
        <f>SUMIFS(Travel!$V$6:$V$24,Travel!$A$6:$A$24,$A$1,Travel!$B$6:$B$24,AM2,Travel!$C$6:$C$24,$A$56)+SUMIFS(Travel!$V$6:$V$24,Travel!$A$6:$A$24,$A$1,Travel!$B$6:$B$24,"all",Travel!$C$6:$C$24,$A$56)</f>
        <v>0</v>
      </c>
      <c r="AQ56" s="22"/>
      <c r="AR56" s="23"/>
      <c r="AS56" s="2"/>
      <c r="AU56" s="13">
        <f>AP56+AI56+AB56+U56+N56</f>
        <v>0</v>
      </c>
    </row>
    <row r="57" spans="1:50" s="4" customFormat="1" x14ac:dyDescent="0.2">
      <c r="D57" s="81" t="s">
        <v>72</v>
      </c>
      <c r="J57" s="2"/>
      <c r="K57" s="22"/>
      <c r="L57" s="22"/>
      <c r="M57" s="22"/>
      <c r="N57" s="25">
        <f>SUM(N55:N56)</f>
        <v>0</v>
      </c>
      <c r="O57" s="22"/>
      <c r="P57" s="23"/>
      <c r="Q57" s="2"/>
      <c r="R57" s="22"/>
      <c r="S57" s="22"/>
      <c r="T57" s="22"/>
      <c r="U57" s="25">
        <f>SUM(U55:U56)</f>
        <v>0</v>
      </c>
      <c r="V57" s="24"/>
      <c r="W57" s="23"/>
      <c r="X57" s="2"/>
      <c r="Y57" s="22"/>
      <c r="Z57" s="22"/>
      <c r="AA57" s="22"/>
      <c r="AB57" s="25">
        <f>SUM(AB55:AB56)</f>
        <v>0</v>
      </c>
      <c r="AC57" s="22"/>
      <c r="AD57" s="23"/>
      <c r="AE57" s="2"/>
      <c r="AF57" s="21"/>
      <c r="AG57" s="21"/>
      <c r="AH57" s="21"/>
      <c r="AI57" s="25">
        <f>SUM(AI55:AI56)</f>
        <v>0</v>
      </c>
      <c r="AJ57" s="22"/>
      <c r="AK57" s="23"/>
      <c r="AL57" s="2"/>
      <c r="AM57" s="21"/>
      <c r="AN57" s="21"/>
      <c r="AO57" s="21"/>
      <c r="AP57" s="25">
        <f>SUM(AP55:AP56)</f>
        <v>0</v>
      </c>
      <c r="AQ57" s="22"/>
      <c r="AR57" s="23"/>
      <c r="AS57" s="2"/>
      <c r="AU57" s="16">
        <f>SUM(AU55:AU56)</f>
        <v>0</v>
      </c>
    </row>
    <row r="58" spans="1:50" s="4" customFormat="1" x14ac:dyDescent="0.2">
      <c r="J58" s="2"/>
      <c r="K58" s="18"/>
      <c r="L58" s="18"/>
      <c r="M58" s="18"/>
      <c r="N58" s="10"/>
      <c r="O58" s="18"/>
      <c r="P58" s="19"/>
      <c r="Q58" s="2"/>
      <c r="R58" s="18"/>
      <c r="S58" s="18"/>
      <c r="T58" s="18"/>
      <c r="U58" s="10"/>
      <c r="V58" s="20"/>
      <c r="W58" s="19"/>
      <c r="X58" s="2"/>
      <c r="Y58" s="18"/>
      <c r="Z58" s="18"/>
      <c r="AA58" s="18"/>
      <c r="AB58" s="10"/>
      <c r="AC58" s="18"/>
      <c r="AD58" s="19"/>
      <c r="AE58" s="2"/>
      <c r="AF58" s="21"/>
      <c r="AG58" s="21"/>
      <c r="AH58" s="21"/>
      <c r="AI58" s="10"/>
      <c r="AJ58" s="18"/>
      <c r="AK58" s="19"/>
      <c r="AL58" s="2"/>
      <c r="AM58" s="21"/>
      <c r="AN58" s="21"/>
      <c r="AO58" s="21"/>
      <c r="AP58" s="10"/>
      <c r="AQ58" s="18"/>
      <c r="AR58" s="19"/>
      <c r="AS58" s="2"/>
      <c r="AU58" s="13"/>
    </row>
    <row r="59" spans="1:50" s="4" customFormat="1" x14ac:dyDescent="0.2">
      <c r="A59" s="1" t="s">
        <v>20</v>
      </c>
      <c r="J59" s="2"/>
      <c r="K59" s="18"/>
      <c r="L59" s="18"/>
      <c r="M59" s="18"/>
      <c r="N59" s="10"/>
      <c r="O59" s="18"/>
      <c r="P59" s="19"/>
      <c r="Q59" s="2"/>
      <c r="R59" s="18"/>
      <c r="S59" s="18"/>
      <c r="T59" s="18"/>
      <c r="U59" s="10"/>
      <c r="V59" s="20"/>
      <c r="W59" s="19"/>
      <c r="X59" s="2"/>
      <c r="Y59" s="18"/>
      <c r="Z59" s="18"/>
      <c r="AA59" s="18"/>
      <c r="AB59" s="10"/>
      <c r="AC59" s="18"/>
      <c r="AD59" s="19"/>
      <c r="AE59" s="2"/>
      <c r="AF59" s="21"/>
      <c r="AG59" s="21"/>
      <c r="AH59" s="21"/>
      <c r="AI59" s="10"/>
      <c r="AJ59" s="18"/>
      <c r="AK59" s="19"/>
      <c r="AL59" s="2"/>
      <c r="AM59" s="21"/>
      <c r="AN59" s="21"/>
      <c r="AO59" s="21"/>
      <c r="AP59" s="10"/>
      <c r="AQ59" s="18"/>
      <c r="AR59" s="19"/>
      <c r="AS59" s="2"/>
      <c r="AU59" s="13"/>
    </row>
    <row r="60" spans="1:50" s="4" customFormat="1" x14ac:dyDescent="0.2">
      <c r="A60" s="4" t="s">
        <v>21</v>
      </c>
      <c r="J60" s="2"/>
      <c r="K60" s="22"/>
      <c r="L60" s="22"/>
      <c r="M60" s="22"/>
      <c r="N60" s="91">
        <v>0</v>
      </c>
      <c r="O60" s="22"/>
      <c r="P60" s="23"/>
      <c r="Q60" s="2"/>
      <c r="R60" s="22"/>
      <c r="S60" s="22"/>
      <c r="T60" s="22"/>
      <c r="U60" s="91">
        <v>0</v>
      </c>
      <c r="V60" s="24"/>
      <c r="W60" s="23"/>
      <c r="X60" s="2"/>
      <c r="Y60" s="22"/>
      <c r="Z60" s="22"/>
      <c r="AA60" s="22"/>
      <c r="AB60" s="91">
        <v>0</v>
      </c>
      <c r="AC60" s="22"/>
      <c r="AD60" s="23"/>
      <c r="AE60" s="2"/>
      <c r="AF60" s="21"/>
      <c r="AG60" s="21"/>
      <c r="AH60" s="21"/>
      <c r="AI60" s="91">
        <v>0</v>
      </c>
      <c r="AJ60" s="22"/>
      <c r="AK60" s="23"/>
      <c r="AL60" s="2"/>
      <c r="AM60" s="21"/>
      <c r="AN60" s="21"/>
      <c r="AO60" s="21"/>
      <c r="AP60" s="91">
        <v>0</v>
      </c>
      <c r="AQ60" s="22"/>
      <c r="AR60" s="23"/>
      <c r="AS60" s="2"/>
      <c r="AU60" s="13">
        <f>AP60+AI60+AB60+U60+N60</f>
        <v>0</v>
      </c>
    </row>
    <row r="61" spans="1:50" s="4" customFormat="1" x14ac:dyDescent="0.2">
      <c r="A61" s="4" t="s">
        <v>22</v>
      </c>
      <c r="J61" s="2"/>
      <c r="K61" s="22"/>
      <c r="L61" s="22"/>
      <c r="M61" s="22"/>
      <c r="N61" s="91">
        <v>0</v>
      </c>
      <c r="O61" s="22"/>
      <c r="P61" s="23"/>
      <c r="Q61" s="2"/>
      <c r="R61" s="22"/>
      <c r="S61" s="22"/>
      <c r="T61" s="22"/>
      <c r="U61" s="91">
        <v>0</v>
      </c>
      <c r="V61" s="24"/>
      <c r="W61" s="23"/>
      <c r="X61" s="2"/>
      <c r="Y61" s="22"/>
      <c r="Z61" s="22"/>
      <c r="AA61" s="22"/>
      <c r="AB61" s="91">
        <v>0</v>
      </c>
      <c r="AC61" s="22"/>
      <c r="AD61" s="23"/>
      <c r="AE61" s="2"/>
      <c r="AF61" s="21"/>
      <c r="AG61" s="21"/>
      <c r="AH61" s="21"/>
      <c r="AI61" s="91">
        <v>0</v>
      </c>
      <c r="AJ61" s="22"/>
      <c r="AK61" s="23"/>
      <c r="AL61" s="2"/>
      <c r="AM61" s="21"/>
      <c r="AN61" s="21"/>
      <c r="AO61" s="21"/>
      <c r="AP61" s="91">
        <v>0</v>
      </c>
      <c r="AQ61" s="22"/>
      <c r="AR61" s="23"/>
      <c r="AS61" s="2"/>
      <c r="AU61" s="13">
        <f>AP61+AI61+AB61+U61+N61</f>
        <v>0</v>
      </c>
    </row>
    <row r="62" spans="1:50" s="4" customFormat="1" x14ac:dyDescent="0.2">
      <c r="A62" s="4" t="s">
        <v>23</v>
      </c>
      <c r="J62" s="2"/>
      <c r="K62" s="22"/>
      <c r="L62" s="22"/>
      <c r="M62" s="22"/>
      <c r="N62" s="91">
        <v>0</v>
      </c>
      <c r="O62" s="22"/>
      <c r="P62" s="23"/>
      <c r="Q62" s="2"/>
      <c r="R62" s="22"/>
      <c r="S62" s="22"/>
      <c r="T62" s="22"/>
      <c r="U62" s="91">
        <v>0</v>
      </c>
      <c r="V62" s="24"/>
      <c r="W62" s="23"/>
      <c r="X62" s="2"/>
      <c r="Y62" s="22"/>
      <c r="Z62" s="22"/>
      <c r="AA62" s="22"/>
      <c r="AB62" s="91">
        <v>0</v>
      </c>
      <c r="AC62" s="22"/>
      <c r="AD62" s="23"/>
      <c r="AE62" s="2"/>
      <c r="AF62" s="21"/>
      <c r="AG62" s="21"/>
      <c r="AH62" s="21"/>
      <c r="AI62" s="91">
        <v>0</v>
      </c>
      <c r="AJ62" s="22"/>
      <c r="AK62" s="23"/>
      <c r="AL62" s="2"/>
      <c r="AM62" s="21"/>
      <c r="AN62" s="21"/>
      <c r="AO62" s="21"/>
      <c r="AP62" s="91">
        <v>0</v>
      </c>
      <c r="AQ62" s="22"/>
      <c r="AR62" s="23"/>
      <c r="AS62" s="2"/>
      <c r="AU62" s="13">
        <f>AP62+AI62+AB62+U62+N62</f>
        <v>0</v>
      </c>
    </row>
    <row r="63" spans="1:50" s="4" customFormat="1" x14ac:dyDescent="0.2">
      <c r="A63" s="4" t="s">
        <v>24</v>
      </c>
      <c r="J63" s="2"/>
      <c r="K63" s="22"/>
      <c r="L63" s="22"/>
      <c r="M63" s="22"/>
      <c r="N63" s="91">
        <v>0</v>
      </c>
      <c r="O63" s="22"/>
      <c r="P63" s="23"/>
      <c r="Q63" s="2"/>
      <c r="R63" s="22"/>
      <c r="S63" s="22"/>
      <c r="T63" s="22"/>
      <c r="U63" s="91">
        <v>0</v>
      </c>
      <c r="V63" s="24"/>
      <c r="W63" s="23"/>
      <c r="X63" s="2"/>
      <c r="Y63" s="22"/>
      <c r="Z63" s="22"/>
      <c r="AA63" s="22"/>
      <c r="AB63" s="91">
        <v>0</v>
      </c>
      <c r="AC63" s="22"/>
      <c r="AD63" s="23"/>
      <c r="AE63" s="2"/>
      <c r="AF63" s="21"/>
      <c r="AG63" s="21"/>
      <c r="AH63" s="21"/>
      <c r="AI63" s="91">
        <v>0</v>
      </c>
      <c r="AJ63" s="22"/>
      <c r="AK63" s="23"/>
      <c r="AL63" s="2"/>
      <c r="AM63" s="21"/>
      <c r="AN63" s="21"/>
      <c r="AO63" s="21"/>
      <c r="AP63" s="91">
        <v>0</v>
      </c>
      <c r="AQ63" s="22"/>
      <c r="AR63" s="23"/>
      <c r="AS63" s="2"/>
      <c r="AU63" s="13">
        <f>AP63+AI63+AB63+U63+N63</f>
        <v>0</v>
      </c>
    </row>
    <row r="64" spans="1:50" s="4" customFormat="1" x14ac:dyDescent="0.2">
      <c r="D64" s="80" t="s">
        <v>74</v>
      </c>
      <c r="J64" s="2"/>
      <c r="K64" s="22"/>
      <c r="L64" s="22"/>
      <c r="M64" s="22"/>
      <c r="N64" s="25">
        <f>SUM(N60:N63)</f>
        <v>0</v>
      </c>
      <c r="O64" s="22"/>
      <c r="P64" s="23"/>
      <c r="Q64" s="2"/>
      <c r="R64" s="22"/>
      <c r="S64" s="22"/>
      <c r="T64" s="22"/>
      <c r="U64" s="25">
        <f>SUM(U60:U63)</f>
        <v>0</v>
      </c>
      <c r="V64" s="24"/>
      <c r="W64" s="23"/>
      <c r="X64" s="2"/>
      <c r="Y64" s="22"/>
      <c r="Z64" s="22"/>
      <c r="AA64" s="22"/>
      <c r="AB64" s="25">
        <f>SUM(AB60:AB63)</f>
        <v>0</v>
      </c>
      <c r="AC64" s="22"/>
      <c r="AD64" s="23"/>
      <c r="AE64" s="2"/>
      <c r="AF64" s="21"/>
      <c r="AG64" s="21"/>
      <c r="AH64" s="21"/>
      <c r="AI64" s="25">
        <f>SUM(AI60:AI63)</f>
        <v>0</v>
      </c>
      <c r="AJ64" s="22"/>
      <c r="AK64" s="23"/>
      <c r="AL64" s="2"/>
      <c r="AM64" s="21"/>
      <c r="AN64" s="21"/>
      <c r="AO64" s="21"/>
      <c r="AP64" s="25">
        <f>SUM(AP60:AP63)</f>
        <v>0</v>
      </c>
      <c r="AQ64" s="22"/>
      <c r="AR64" s="23"/>
      <c r="AS64" s="2"/>
      <c r="AU64" s="16">
        <f>SUM(AU60:AU63)</f>
        <v>0</v>
      </c>
    </row>
    <row r="65" spans="1:47" s="4" customFormat="1" x14ac:dyDescent="0.2">
      <c r="J65" s="2"/>
      <c r="K65" s="22"/>
      <c r="L65" s="22"/>
      <c r="M65" s="22"/>
      <c r="N65" s="12"/>
      <c r="O65" s="22"/>
      <c r="P65" s="23"/>
      <c r="Q65" s="2"/>
      <c r="R65" s="22"/>
      <c r="S65" s="22"/>
      <c r="T65" s="22"/>
      <c r="U65" s="12"/>
      <c r="V65" s="24"/>
      <c r="W65" s="23"/>
      <c r="X65" s="2"/>
      <c r="Y65" s="22"/>
      <c r="Z65" s="22"/>
      <c r="AA65" s="22"/>
      <c r="AB65" s="12"/>
      <c r="AC65" s="22"/>
      <c r="AD65" s="23"/>
      <c r="AE65" s="2"/>
      <c r="AF65" s="21"/>
      <c r="AG65" s="21"/>
      <c r="AH65" s="21"/>
      <c r="AI65" s="12"/>
      <c r="AJ65" s="22"/>
      <c r="AK65" s="23"/>
      <c r="AL65" s="2"/>
      <c r="AM65" s="21"/>
      <c r="AN65" s="21"/>
      <c r="AO65" s="21"/>
      <c r="AP65" s="12"/>
      <c r="AQ65" s="22"/>
      <c r="AR65" s="23"/>
      <c r="AS65" s="2"/>
      <c r="AU65" s="13"/>
    </row>
    <row r="66" spans="1:47" s="4" customFormat="1" x14ac:dyDescent="0.2">
      <c r="A66" s="1" t="s">
        <v>25</v>
      </c>
      <c r="J66" s="2"/>
      <c r="K66" s="22"/>
      <c r="L66" s="22"/>
      <c r="M66" s="22"/>
      <c r="N66" s="12"/>
      <c r="O66" s="22"/>
      <c r="P66" s="23"/>
      <c r="Q66" s="2"/>
      <c r="R66" s="22"/>
      <c r="S66" s="22"/>
      <c r="T66" s="22"/>
      <c r="U66" s="12"/>
      <c r="V66" s="24"/>
      <c r="W66" s="23"/>
      <c r="X66" s="2"/>
      <c r="Y66" s="22"/>
      <c r="Z66" s="22"/>
      <c r="AA66" s="22"/>
      <c r="AB66" s="12"/>
      <c r="AC66" s="22"/>
      <c r="AD66" s="23"/>
      <c r="AE66" s="2"/>
      <c r="AF66" s="21"/>
      <c r="AG66" s="21"/>
      <c r="AH66" s="21"/>
      <c r="AI66" s="12"/>
      <c r="AJ66" s="22"/>
      <c r="AK66" s="23"/>
      <c r="AL66" s="2"/>
      <c r="AM66" s="21"/>
      <c r="AN66" s="21"/>
      <c r="AO66" s="21"/>
      <c r="AP66" s="12"/>
      <c r="AQ66" s="22"/>
      <c r="AR66" s="23"/>
      <c r="AS66" s="2"/>
      <c r="AU66" s="13"/>
    </row>
    <row r="67" spans="1:47" s="4" customFormat="1" x14ac:dyDescent="0.2">
      <c r="A67" s="14" t="s">
        <v>26</v>
      </c>
      <c r="D67" s="144" t="s">
        <v>147</v>
      </c>
      <c r="E67" s="144"/>
      <c r="F67" s="144"/>
      <c r="G67" s="144"/>
      <c r="H67" s="144"/>
      <c r="I67" s="144"/>
      <c r="J67" s="2"/>
      <c r="K67" s="22"/>
      <c r="L67" s="22"/>
      <c r="M67" s="22"/>
      <c r="N67" s="139">
        <f>SUMIFS(Supplies!$H:$H,Supplies!$A:$A,$A$1,Supplies!$B:$B,K2)+SUMIFS(Supplies!$H:$H,Supplies!$A:$A,$A$1,Supplies!$B:$B,"all")</f>
        <v>0</v>
      </c>
      <c r="O67" s="22"/>
      <c r="P67" s="23"/>
      <c r="Q67" s="2"/>
      <c r="R67" s="22"/>
      <c r="S67" s="22"/>
      <c r="T67" s="22"/>
      <c r="U67" s="139">
        <f>SUMIFS(Supplies!$H:$H,Supplies!$A:$A,$A$1,Supplies!$B:$B,R2)+SUMIFS(Supplies!$H:$H,Supplies!$A:$A,$A$1,Supplies!$B:$B,"all")</f>
        <v>0</v>
      </c>
      <c r="V67" s="24"/>
      <c r="W67" s="23"/>
      <c r="X67" s="2"/>
      <c r="Y67" s="22"/>
      <c r="Z67" s="22"/>
      <c r="AA67" s="22"/>
      <c r="AB67" s="139">
        <f>SUMIFS(Supplies!$H:$H,Supplies!$A:$A,$A$1,Supplies!$B:$B,Y2)+SUMIFS(Supplies!$H:$H,Supplies!$A:$A,$A$1,Supplies!$B:$B,"all")</f>
        <v>0</v>
      </c>
      <c r="AC67" s="22"/>
      <c r="AD67" s="23"/>
      <c r="AE67" s="2"/>
      <c r="AF67" s="21"/>
      <c r="AG67" s="21"/>
      <c r="AH67" s="21"/>
      <c r="AI67" s="139">
        <f>SUMIFS(Supplies!$H:$H,Supplies!$A:$A,$A$1,Supplies!$B:$B,AF2)+SUMIFS(Supplies!$H:$H,Supplies!$A:$A,$A$1,Supplies!$B:$B,"all")</f>
        <v>0</v>
      </c>
      <c r="AJ67" s="22"/>
      <c r="AK67" s="23"/>
      <c r="AL67" s="2"/>
      <c r="AM67" s="21"/>
      <c r="AN67" s="21"/>
      <c r="AO67" s="21"/>
      <c r="AP67" s="139">
        <f>SUMIFS(Supplies!$H:$H,Supplies!$A:$A,$A$1,Supplies!$B:$B,AM2)+SUMIFS(Supplies!$H:$H,Supplies!$A:$A,$A$1,Supplies!$B:$B,"all")</f>
        <v>0</v>
      </c>
      <c r="AQ67" s="22"/>
      <c r="AR67" s="23"/>
      <c r="AS67" s="2"/>
      <c r="AU67" s="13">
        <f t="shared" ref="AU67:AU80" si="81">AP67+AI67+AB67+U67+N67</f>
        <v>0</v>
      </c>
    </row>
    <row r="68" spans="1:47" s="4" customFormat="1" x14ac:dyDescent="0.2">
      <c r="A68" s="14" t="s">
        <v>27</v>
      </c>
      <c r="J68" s="2"/>
      <c r="K68" s="22"/>
      <c r="L68" s="22"/>
      <c r="M68" s="22"/>
      <c r="N68" s="91">
        <v>0</v>
      </c>
      <c r="O68" s="22"/>
      <c r="P68" s="23"/>
      <c r="Q68" s="2"/>
      <c r="R68" s="22"/>
      <c r="S68" s="22"/>
      <c r="T68" s="22"/>
      <c r="U68" s="91">
        <v>0</v>
      </c>
      <c r="V68" s="24"/>
      <c r="W68" s="23"/>
      <c r="X68" s="2"/>
      <c r="Y68" s="22"/>
      <c r="Z68" s="22"/>
      <c r="AA68" s="22"/>
      <c r="AB68" s="91">
        <v>0</v>
      </c>
      <c r="AC68" s="22"/>
      <c r="AD68" s="23"/>
      <c r="AE68" s="2"/>
      <c r="AF68" s="21"/>
      <c r="AG68" s="21"/>
      <c r="AH68" s="21"/>
      <c r="AI68" s="119">
        <v>0</v>
      </c>
      <c r="AJ68" s="22"/>
      <c r="AK68" s="23"/>
      <c r="AL68" s="2"/>
      <c r="AM68" s="21"/>
      <c r="AN68" s="21"/>
      <c r="AO68" s="21"/>
      <c r="AP68" s="119">
        <v>0</v>
      </c>
      <c r="AQ68" s="22"/>
      <c r="AR68" s="23"/>
      <c r="AS68" s="2"/>
      <c r="AU68" s="13">
        <f t="shared" si="81"/>
        <v>0</v>
      </c>
    </row>
    <row r="69" spans="1:47" s="4" customFormat="1" x14ac:dyDescent="0.2">
      <c r="A69" s="14" t="s">
        <v>36</v>
      </c>
      <c r="J69" s="2"/>
      <c r="K69" s="22"/>
      <c r="L69" s="22"/>
      <c r="M69" s="22"/>
      <c r="N69" s="91">
        <v>0</v>
      </c>
      <c r="O69" s="22"/>
      <c r="P69" s="23"/>
      <c r="Q69" s="2"/>
      <c r="R69" s="22"/>
      <c r="S69" s="22"/>
      <c r="T69" s="22"/>
      <c r="U69" s="91">
        <v>0</v>
      </c>
      <c r="V69" s="24"/>
      <c r="W69" s="23"/>
      <c r="X69" s="2"/>
      <c r="Y69" s="22"/>
      <c r="Z69" s="22"/>
      <c r="AA69" s="22"/>
      <c r="AB69" s="91">
        <v>0</v>
      </c>
      <c r="AC69" s="22"/>
      <c r="AD69" s="23"/>
      <c r="AE69" s="2"/>
      <c r="AF69" s="21"/>
      <c r="AG69" s="21"/>
      <c r="AH69" s="21"/>
      <c r="AI69" s="119">
        <v>0</v>
      </c>
      <c r="AJ69" s="22"/>
      <c r="AK69" s="23"/>
      <c r="AL69" s="2"/>
      <c r="AM69" s="21"/>
      <c r="AN69" s="21"/>
      <c r="AO69" s="21"/>
      <c r="AP69" s="119">
        <v>0</v>
      </c>
      <c r="AQ69" s="22"/>
      <c r="AR69" s="23"/>
      <c r="AS69" s="2"/>
      <c r="AU69" s="13">
        <f t="shared" si="81"/>
        <v>0</v>
      </c>
    </row>
    <row r="70" spans="1:47" s="4" customFormat="1" x14ac:dyDescent="0.2">
      <c r="A70" s="14" t="s">
        <v>37</v>
      </c>
      <c r="J70" s="2"/>
      <c r="K70" s="22"/>
      <c r="L70" s="22"/>
      <c r="M70" s="22"/>
      <c r="N70" s="91">
        <v>0</v>
      </c>
      <c r="O70" s="22"/>
      <c r="P70" s="23"/>
      <c r="Q70" s="2"/>
      <c r="R70" s="22"/>
      <c r="S70" s="22"/>
      <c r="T70" s="22"/>
      <c r="U70" s="91">
        <v>0</v>
      </c>
      <c r="V70" s="24"/>
      <c r="W70" s="23"/>
      <c r="X70" s="2"/>
      <c r="Y70" s="22"/>
      <c r="Z70" s="22"/>
      <c r="AA70" s="22"/>
      <c r="AB70" s="91">
        <v>0</v>
      </c>
      <c r="AC70" s="22"/>
      <c r="AD70" s="23"/>
      <c r="AE70" s="2"/>
      <c r="AF70" s="21"/>
      <c r="AG70" s="21"/>
      <c r="AH70" s="21"/>
      <c r="AI70" s="119">
        <v>0</v>
      </c>
      <c r="AJ70" s="22"/>
      <c r="AK70" s="23"/>
      <c r="AL70" s="2"/>
      <c r="AM70" s="21"/>
      <c r="AN70" s="21"/>
      <c r="AO70" s="21"/>
      <c r="AP70" s="119">
        <v>0</v>
      </c>
      <c r="AQ70" s="22"/>
      <c r="AR70" s="23"/>
      <c r="AS70" s="2"/>
      <c r="AU70" s="13">
        <f t="shared" si="81"/>
        <v>0</v>
      </c>
    </row>
    <row r="71" spans="1:47" s="4" customFormat="1" hidden="1" x14ac:dyDescent="0.2">
      <c r="A71" s="14" t="s">
        <v>28</v>
      </c>
      <c r="B71" s="61">
        <f>Totals!B71</f>
        <v>0</v>
      </c>
      <c r="J71" s="2"/>
      <c r="K71" s="22"/>
      <c r="L71" s="22"/>
      <c r="M71" s="22"/>
      <c r="N71" s="91">
        <v>0</v>
      </c>
      <c r="O71" s="22"/>
      <c r="P71" s="23"/>
      <c r="Q71" s="2"/>
      <c r="R71" s="22"/>
      <c r="S71" s="22"/>
      <c r="T71" s="22"/>
      <c r="U71" s="91">
        <v>0</v>
      </c>
      <c r="V71" s="24"/>
      <c r="W71" s="23"/>
      <c r="X71" s="2"/>
      <c r="Y71" s="22"/>
      <c r="Z71" s="22"/>
      <c r="AA71" s="22"/>
      <c r="AB71" s="91">
        <v>0</v>
      </c>
      <c r="AC71" s="22"/>
      <c r="AD71" s="23"/>
      <c r="AE71" s="2"/>
      <c r="AF71" s="21"/>
      <c r="AG71" s="21"/>
      <c r="AH71" s="21"/>
      <c r="AI71" s="119">
        <v>0</v>
      </c>
      <c r="AJ71" s="22"/>
      <c r="AK71" s="23"/>
      <c r="AL71" s="2"/>
      <c r="AM71" s="21"/>
      <c r="AN71" s="21"/>
      <c r="AO71" s="21"/>
      <c r="AP71" s="119">
        <v>0</v>
      </c>
      <c r="AQ71" s="22"/>
      <c r="AR71" s="23"/>
      <c r="AS71" s="2"/>
      <c r="AU71" s="13">
        <f t="shared" si="81"/>
        <v>0</v>
      </c>
    </row>
    <row r="72" spans="1:47" s="4" customFormat="1" hidden="1" x14ac:dyDescent="0.2">
      <c r="A72" s="14" t="s">
        <v>28</v>
      </c>
      <c r="B72" s="61">
        <f>Totals!B72</f>
        <v>0</v>
      </c>
      <c r="J72" s="2"/>
      <c r="K72" s="22"/>
      <c r="L72" s="22"/>
      <c r="M72" s="22"/>
      <c r="N72" s="91">
        <v>0</v>
      </c>
      <c r="O72" s="22"/>
      <c r="P72" s="23"/>
      <c r="Q72" s="2"/>
      <c r="R72" s="22"/>
      <c r="S72" s="22"/>
      <c r="T72" s="22"/>
      <c r="U72" s="91">
        <v>0</v>
      </c>
      <c r="V72" s="24"/>
      <c r="W72" s="23"/>
      <c r="X72" s="2"/>
      <c r="Y72" s="22"/>
      <c r="Z72" s="22"/>
      <c r="AA72" s="22"/>
      <c r="AB72" s="91">
        <v>0</v>
      </c>
      <c r="AC72" s="22"/>
      <c r="AD72" s="23"/>
      <c r="AE72" s="2"/>
      <c r="AF72" s="21"/>
      <c r="AG72" s="21"/>
      <c r="AH72" s="21"/>
      <c r="AI72" s="119">
        <v>0</v>
      </c>
      <c r="AJ72" s="22"/>
      <c r="AK72" s="23"/>
      <c r="AL72" s="2"/>
      <c r="AM72" s="21"/>
      <c r="AN72" s="21"/>
      <c r="AO72" s="21"/>
      <c r="AP72" s="119">
        <v>0</v>
      </c>
      <c r="AQ72" s="22"/>
      <c r="AR72" s="23"/>
      <c r="AS72" s="2"/>
      <c r="AU72" s="13">
        <f t="shared" si="81"/>
        <v>0</v>
      </c>
    </row>
    <row r="73" spans="1:47" s="4" customFormat="1" hidden="1" x14ac:dyDescent="0.2">
      <c r="A73" s="14" t="s">
        <v>28</v>
      </c>
      <c r="B73" s="61">
        <f>Totals!B73</f>
        <v>0</v>
      </c>
      <c r="J73" s="2"/>
      <c r="K73" s="22"/>
      <c r="L73" s="22"/>
      <c r="M73" s="22"/>
      <c r="N73" s="91">
        <v>0</v>
      </c>
      <c r="O73" s="22"/>
      <c r="P73" s="23"/>
      <c r="Q73" s="2"/>
      <c r="R73" s="22"/>
      <c r="S73" s="22"/>
      <c r="T73" s="22"/>
      <c r="U73" s="91">
        <v>0</v>
      </c>
      <c r="V73" s="24"/>
      <c r="W73" s="23"/>
      <c r="X73" s="2"/>
      <c r="Y73" s="22"/>
      <c r="Z73" s="22"/>
      <c r="AA73" s="22"/>
      <c r="AB73" s="91">
        <v>0</v>
      </c>
      <c r="AC73" s="22"/>
      <c r="AD73" s="23"/>
      <c r="AE73" s="2"/>
      <c r="AF73" s="21"/>
      <c r="AG73" s="21"/>
      <c r="AH73" s="21"/>
      <c r="AI73" s="119">
        <v>0</v>
      </c>
      <c r="AJ73" s="22"/>
      <c r="AK73" s="23"/>
      <c r="AL73" s="2"/>
      <c r="AM73" s="21"/>
      <c r="AN73" s="21"/>
      <c r="AO73" s="21"/>
      <c r="AP73" s="119">
        <v>0</v>
      </c>
      <c r="AQ73" s="22"/>
      <c r="AR73" s="23"/>
      <c r="AS73" s="2"/>
      <c r="AU73" s="13">
        <f t="shared" ref="AU73" si="82">AP73+AI73+AB73+U73+N73</f>
        <v>0</v>
      </c>
    </row>
    <row r="74" spans="1:47" s="4" customFormat="1" hidden="1" x14ac:dyDescent="0.2">
      <c r="A74" s="14" t="s">
        <v>28</v>
      </c>
      <c r="B74" s="61">
        <f>Totals!B74</f>
        <v>0</v>
      </c>
      <c r="J74" s="2"/>
      <c r="K74" s="22"/>
      <c r="L74" s="22"/>
      <c r="M74" s="22"/>
      <c r="N74" s="91">
        <v>0</v>
      </c>
      <c r="O74" s="22"/>
      <c r="P74" s="23"/>
      <c r="Q74" s="2"/>
      <c r="R74" s="22"/>
      <c r="S74" s="22"/>
      <c r="T74" s="22"/>
      <c r="U74" s="91">
        <v>0</v>
      </c>
      <c r="V74" s="24"/>
      <c r="W74" s="23"/>
      <c r="X74" s="2"/>
      <c r="Y74" s="22"/>
      <c r="Z74" s="22"/>
      <c r="AA74" s="22"/>
      <c r="AB74" s="91">
        <v>0</v>
      </c>
      <c r="AC74" s="22"/>
      <c r="AD74" s="23"/>
      <c r="AE74" s="2"/>
      <c r="AF74" s="21"/>
      <c r="AG74" s="21"/>
      <c r="AH74" s="21"/>
      <c r="AI74" s="119">
        <v>0</v>
      </c>
      <c r="AJ74" s="22"/>
      <c r="AK74" s="23"/>
      <c r="AL74" s="2"/>
      <c r="AM74" s="21"/>
      <c r="AN74" s="21"/>
      <c r="AO74" s="21"/>
      <c r="AP74" s="119">
        <v>0</v>
      </c>
      <c r="AQ74" s="22"/>
      <c r="AR74" s="23"/>
      <c r="AS74" s="2"/>
      <c r="AU74" s="13">
        <f t="shared" si="81"/>
        <v>0</v>
      </c>
    </row>
    <row r="75" spans="1:47" s="4" customFormat="1" hidden="1" x14ac:dyDescent="0.2">
      <c r="A75" s="14" t="s">
        <v>28</v>
      </c>
      <c r="B75" s="61">
        <f>Totals!B75</f>
        <v>0</v>
      </c>
      <c r="J75" s="2"/>
      <c r="K75" s="22"/>
      <c r="L75" s="22"/>
      <c r="M75" s="22"/>
      <c r="N75" s="91">
        <v>0</v>
      </c>
      <c r="O75" s="22"/>
      <c r="P75" s="23"/>
      <c r="Q75" s="2"/>
      <c r="R75" s="22"/>
      <c r="S75" s="22"/>
      <c r="T75" s="22"/>
      <c r="U75" s="91">
        <v>0</v>
      </c>
      <c r="V75" s="24"/>
      <c r="W75" s="23"/>
      <c r="X75" s="2"/>
      <c r="Y75" s="22"/>
      <c r="Z75" s="22"/>
      <c r="AA75" s="22"/>
      <c r="AB75" s="91">
        <v>0</v>
      </c>
      <c r="AC75" s="22"/>
      <c r="AD75" s="23"/>
      <c r="AE75" s="2"/>
      <c r="AF75" s="21"/>
      <c r="AG75" s="21"/>
      <c r="AH75" s="21"/>
      <c r="AI75" s="119">
        <v>0</v>
      </c>
      <c r="AJ75" s="22"/>
      <c r="AK75" s="23"/>
      <c r="AL75" s="2"/>
      <c r="AM75" s="21"/>
      <c r="AN75" s="21"/>
      <c r="AO75" s="21"/>
      <c r="AP75" s="119">
        <v>0</v>
      </c>
      <c r="AQ75" s="22"/>
      <c r="AR75" s="23"/>
      <c r="AS75" s="2"/>
      <c r="AU75" s="13">
        <f t="shared" si="81"/>
        <v>0</v>
      </c>
    </row>
    <row r="76" spans="1:47" s="4" customFormat="1" x14ac:dyDescent="0.2">
      <c r="A76" s="14" t="s">
        <v>38</v>
      </c>
      <c r="J76" s="2"/>
      <c r="K76" s="22"/>
      <c r="L76" s="22"/>
      <c r="M76" s="22"/>
      <c r="N76" s="91">
        <v>0</v>
      </c>
      <c r="O76" s="22"/>
      <c r="P76" s="23"/>
      <c r="Q76" s="2"/>
      <c r="R76" s="22"/>
      <c r="S76" s="22"/>
      <c r="T76" s="22"/>
      <c r="U76" s="91">
        <v>0</v>
      </c>
      <c r="V76" s="24"/>
      <c r="W76" s="23"/>
      <c r="X76" s="2"/>
      <c r="Y76" s="22"/>
      <c r="Z76" s="22"/>
      <c r="AA76" s="22"/>
      <c r="AB76" s="91">
        <v>0</v>
      </c>
      <c r="AC76" s="22"/>
      <c r="AD76" s="23"/>
      <c r="AE76" s="2"/>
      <c r="AF76" s="21"/>
      <c r="AG76" s="21"/>
      <c r="AH76" s="21"/>
      <c r="AI76" s="119">
        <v>0</v>
      </c>
      <c r="AJ76" s="22"/>
      <c r="AK76" s="23"/>
      <c r="AL76" s="2"/>
      <c r="AM76" s="21"/>
      <c r="AN76" s="21"/>
      <c r="AO76" s="21"/>
      <c r="AP76" s="119">
        <v>0</v>
      </c>
      <c r="AQ76" s="22"/>
      <c r="AR76" s="23"/>
      <c r="AS76" s="2"/>
      <c r="AU76" s="13">
        <f t="shared" si="81"/>
        <v>0</v>
      </c>
    </row>
    <row r="77" spans="1:47" s="4" customFormat="1" x14ac:dyDescent="0.2">
      <c r="A77" s="14" t="s">
        <v>39</v>
      </c>
      <c r="J77" s="2"/>
      <c r="K77" s="22"/>
      <c r="L77" s="22"/>
      <c r="M77" s="22"/>
      <c r="N77" s="91">
        <v>0</v>
      </c>
      <c r="O77" s="22"/>
      <c r="P77" s="23"/>
      <c r="Q77" s="2"/>
      <c r="R77" s="22"/>
      <c r="S77" s="22"/>
      <c r="T77" s="22"/>
      <c r="U77" s="91">
        <v>0</v>
      </c>
      <c r="V77" s="24"/>
      <c r="W77" s="23"/>
      <c r="X77" s="2"/>
      <c r="Y77" s="22"/>
      <c r="Z77" s="22"/>
      <c r="AA77" s="22"/>
      <c r="AB77" s="91">
        <v>0</v>
      </c>
      <c r="AC77" s="22"/>
      <c r="AD77" s="23"/>
      <c r="AE77" s="2"/>
      <c r="AF77" s="21"/>
      <c r="AG77" s="21"/>
      <c r="AH77" s="21"/>
      <c r="AI77" s="119">
        <v>0</v>
      </c>
      <c r="AJ77" s="22"/>
      <c r="AK77" s="23"/>
      <c r="AL77" s="2"/>
      <c r="AM77" s="21"/>
      <c r="AN77" s="21"/>
      <c r="AO77" s="21"/>
      <c r="AP77" s="119">
        <v>0</v>
      </c>
      <c r="AQ77" s="22"/>
      <c r="AR77" s="23"/>
      <c r="AS77" s="2"/>
      <c r="AU77" s="13">
        <f t="shared" si="81"/>
        <v>0</v>
      </c>
    </row>
    <row r="78" spans="1:47" s="4" customFormat="1" x14ac:dyDescent="0.2">
      <c r="A78" s="14" t="s">
        <v>40</v>
      </c>
      <c r="C78" s="59">
        <v>12000</v>
      </c>
      <c r="D78" s="4" t="s">
        <v>55</v>
      </c>
      <c r="J78" s="2"/>
      <c r="K78" s="22"/>
      <c r="L78" s="22"/>
      <c r="M78" s="22"/>
      <c r="N78" s="12">
        <f>$C78*(($C$25*E25/12)+($C$26*E26/12)+($C$27*E27/12)+($C$28*E28/12)+($C$29*E29/12)+($C$30*E30/12)+($C$31*E31/12)+($C$32*E32/12))</f>
        <v>0</v>
      </c>
      <c r="O78" s="22"/>
      <c r="P78" s="23"/>
      <c r="Q78" s="2"/>
      <c r="R78" s="22"/>
      <c r="S78" s="22"/>
      <c r="T78" s="22"/>
      <c r="U78" s="12">
        <f>$C78*(($C$25*F25/12)+($C$26*F26/12)+($C$27*F27/12)+($C$28*F28/12)+($C$29*F29/12)+($C$30*F30/12)+($C$31*F31/12)+($C$32*F32/12))</f>
        <v>0</v>
      </c>
      <c r="V78" s="24"/>
      <c r="W78" s="23"/>
      <c r="X78" s="2"/>
      <c r="Y78" s="22"/>
      <c r="Z78" s="22"/>
      <c r="AA78" s="22"/>
      <c r="AB78" s="12">
        <f>$C78*(($C$25*G25/12)+($C$26*G26/12)+($C$27*G27/12)+($C$28*G28/12)+($C$29*G29/12)+($C$30*G30/12)+($C$31*G31/12)+($C$32*G32/12))</f>
        <v>0</v>
      </c>
      <c r="AC78" s="22"/>
      <c r="AD78" s="23"/>
      <c r="AE78" s="2"/>
      <c r="AF78" s="21"/>
      <c r="AG78" s="21"/>
      <c r="AH78" s="21"/>
      <c r="AI78" s="12">
        <f>$C78*(($C$25*H25/12)+($C$26*H26/12)+($C$27*H27/12)+($C$28*H28/12)+($C$29*H29/12)+($C$30*H30/12)+($C$31*H31/12)+($C$32*H32/12))</f>
        <v>0</v>
      </c>
      <c r="AJ78" s="22"/>
      <c r="AK78" s="23"/>
      <c r="AL78" s="2"/>
      <c r="AM78" s="21"/>
      <c r="AN78" s="21"/>
      <c r="AO78" s="21"/>
      <c r="AP78" s="12">
        <f>$C78*(($C$25*I25/12)+($C$26*I26/12)+($C$27*I27/12)+($C$28*I28/12)+($C$29*I29/12)+($C$30*I30/12)+($C$31*I31/12)+($C$32*I32/12))</f>
        <v>0</v>
      </c>
      <c r="AQ78" s="22"/>
      <c r="AR78" s="23"/>
      <c r="AS78" s="2"/>
      <c r="AU78" s="13">
        <f t="shared" si="81"/>
        <v>0</v>
      </c>
    </row>
    <row r="79" spans="1:47" s="4" customFormat="1" x14ac:dyDescent="0.2">
      <c r="A79" s="14" t="s">
        <v>41</v>
      </c>
      <c r="C79" s="26"/>
      <c r="J79" s="2"/>
      <c r="K79" s="22"/>
      <c r="L79" s="22"/>
      <c r="M79" s="22"/>
      <c r="N79" s="91">
        <v>0</v>
      </c>
      <c r="O79" s="22"/>
      <c r="P79" s="23"/>
      <c r="Q79" s="2"/>
      <c r="R79" s="22"/>
      <c r="S79" s="22"/>
      <c r="T79" s="22"/>
      <c r="U79" s="91">
        <v>0</v>
      </c>
      <c r="V79" s="24"/>
      <c r="W79" s="23"/>
      <c r="X79" s="2"/>
      <c r="Y79" s="22"/>
      <c r="Z79" s="22"/>
      <c r="AA79" s="22"/>
      <c r="AB79" s="91">
        <v>0</v>
      </c>
      <c r="AC79" s="22"/>
      <c r="AD79" s="23"/>
      <c r="AE79" s="2"/>
      <c r="AF79" s="21"/>
      <c r="AG79" s="21"/>
      <c r="AH79" s="21"/>
      <c r="AI79" s="119">
        <v>0</v>
      </c>
      <c r="AJ79" s="22"/>
      <c r="AK79" s="23"/>
      <c r="AL79" s="2"/>
      <c r="AM79" s="21"/>
      <c r="AN79" s="21"/>
      <c r="AO79" s="21"/>
      <c r="AP79" s="119">
        <v>0</v>
      </c>
      <c r="AQ79" s="22"/>
      <c r="AR79" s="23"/>
      <c r="AS79" s="2"/>
      <c r="AU79" s="13">
        <f t="shared" si="81"/>
        <v>0</v>
      </c>
    </row>
    <row r="80" spans="1:47" s="4" customFormat="1" x14ac:dyDescent="0.2">
      <c r="A80" s="14" t="s">
        <v>42</v>
      </c>
      <c r="C80" s="26"/>
      <c r="J80" s="2"/>
      <c r="K80" s="22"/>
      <c r="L80" s="22"/>
      <c r="M80" s="22"/>
      <c r="N80" s="91">
        <v>0</v>
      </c>
      <c r="O80" s="22"/>
      <c r="P80" s="23"/>
      <c r="Q80" s="2"/>
      <c r="R80" s="22"/>
      <c r="S80" s="22"/>
      <c r="T80" s="22"/>
      <c r="U80" s="91">
        <v>0</v>
      </c>
      <c r="V80" s="24"/>
      <c r="W80" s="23"/>
      <c r="X80" s="2"/>
      <c r="Y80" s="22"/>
      <c r="Z80" s="22"/>
      <c r="AA80" s="22"/>
      <c r="AB80" s="91">
        <v>0</v>
      </c>
      <c r="AC80" s="22"/>
      <c r="AD80" s="23"/>
      <c r="AE80" s="2"/>
      <c r="AF80" s="21"/>
      <c r="AG80" s="21"/>
      <c r="AH80" s="21"/>
      <c r="AI80" s="119">
        <v>0</v>
      </c>
      <c r="AJ80" s="22"/>
      <c r="AK80" s="23"/>
      <c r="AL80" s="2"/>
      <c r="AM80" s="21"/>
      <c r="AN80" s="21"/>
      <c r="AO80" s="21"/>
      <c r="AP80" s="119">
        <v>0</v>
      </c>
      <c r="AQ80" s="22"/>
      <c r="AR80" s="23"/>
      <c r="AS80" s="2"/>
      <c r="AU80" s="13">
        <f t="shared" si="81"/>
        <v>0</v>
      </c>
    </row>
    <row r="81" spans="1:55" s="4" customFormat="1" x14ac:dyDescent="0.2">
      <c r="D81" s="80" t="s">
        <v>73</v>
      </c>
      <c r="J81" s="2"/>
      <c r="K81" s="18"/>
      <c r="L81" s="18"/>
      <c r="M81" s="18"/>
      <c r="N81" s="15">
        <f>SUM(N67:N80)</f>
        <v>0</v>
      </c>
      <c r="O81" s="18"/>
      <c r="P81" s="19"/>
      <c r="Q81" s="2"/>
      <c r="R81" s="18"/>
      <c r="S81" s="18"/>
      <c r="T81" s="18"/>
      <c r="U81" s="15">
        <f>SUM(U67:U80)</f>
        <v>0</v>
      </c>
      <c r="V81" s="20"/>
      <c r="W81" s="19"/>
      <c r="X81" s="2"/>
      <c r="Y81" s="18"/>
      <c r="Z81" s="18"/>
      <c r="AA81" s="18"/>
      <c r="AB81" s="15">
        <f>SUM(AB67:AB80)</f>
        <v>0</v>
      </c>
      <c r="AC81" s="18"/>
      <c r="AD81" s="19"/>
      <c r="AE81" s="2"/>
      <c r="AF81" s="21"/>
      <c r="AG81" s="21"/>
      <c r="AH81" s="21"/>
      <c r="AI81" s="15">
        <f>SUM(AI67:AI80)</f>
        <v>0</v>
      </c>
      <c r="AJ81" s="18"/>
      <c r="AK81" s="19"/>
      <c r="AL81" s="2"/>
      <c r="AM81" s="21"/>
      <c r="AN81" s="21"/>
      <c r="AO81" s="21"/>
      <c r="AP81" s="15">
        <f>SUM(AP67:AP80)</f>
        <v>0</v>
      </c>
      <c r="AQ81" s="18"/>
      <c r="AR81" s="19"/>
      <c r="AS81" s="2"/>
      <c r="AU81" s="15">
        <f>SUM(AU67:AU80)</f>
        <v>0</v>
      </c>
      <c r="BC81" s="66"/>
    </row>
    <row r="82" spans="1:55" s="4" customFormat="1" x14ac:dyDescent="0.2">
      <c r="J82" s="2"/>
      <c r="K82" s="18"/>
      <c r="L82" s="18"/>
      <c r="M82" s="18"/>
      <c r="N82" s="10"/>
      <c r="O82" s="18"/>
      <c r="P82" s="19"/>
      <c r="Q82" s="2"/>
      <c r="R82" s="18"/>
      <c r="S82" s="18"/>
      <c r="T82" s="18"/>
      <c r="U82" s="10"/>
      <c r="V82" s="20"/>
      <c r="W82" s="19"/>
      <c r="X82" s="2"/>
      <c r="Y82" s="18"/>
      <c r="Z82" s="18"/>
      <c r="AA82" s="18"/>
      <c r="AB82" s="10"/>
      <c r="AC82" s="18"/>
      <c r="AD82" s="19"/>
      <c r="AE82" s="2"/>
      <c r="AF82" s="21"/>
      <c r="AG82" s="21"/>
      <c r="AH82" s="21"/>
      <c r="AI82" s="10"/>
      <c r="AJ82" s="18"/>
      <c r="AK82" s="19"/>
      <c r="AL82" s="2"/>
      <c r="AM82" s="21"/>
      <c r="AN82" s="21"/>
      <c r="AO82" s="21"/>
      <c r="AP82" s="10"/>
      <c r="AQ82" s="18"/>
      <c r="AR82" s="19"/>
      <c r="AS82" s="2"/>
      <c r="AU82" s="13"/>
    </row>
    <row r="83" spans="1:55" s="4" customFormat="1" x14ac:dyDescent="0.2">
      <c r="A83" s="1" t="s">
        <v>29</v>
      </c>
      <c r="J83" s="2"/>
      <c r="K83" s="18"/>
      <c r="L83" s="18"/>
      <c r="M83" s="18"/>
      <c r="N83" s="15">
        <f>N44+N52+N57+N81+N64</f>
        <v>0</v>
      </c>
      <c r="O83" s="18"/>
      <c r="P83" s="19"/>
      <c r="Q83" s="2"/>
      <c r="R83" s="18"/>
      <c r="S83" s="18"/>
      <c r="T83" s="18"/>
      <c r="U83" s="15">
        <f>U44+U52+U57+U81+U64</f>
        <v>0</v>
      </c>
      <c r="V83" s="20"/>
      <c r="W83" s="19"/>
      <c r="X83" s="2"/>
      <c r="Y83" s="18"/>
      <c r="Z83" s="18"/>
      <c r="AA83" s="18"/>
      <c r="AB83" s="15">
        <f>AB44+AB52+AB57+AB81+AB64</f>
        <v>0</v>
      </c>
      <c r="AC83" s="18"/>
      <c r="AD83" s="19"/>
      <c r="AE83" s="2"/>
      <c r="AF83" s="21"/>
      <c r="AG83" s="21"/>
      <c r="AH83" s="21"/>
      <c r="AI83" s="15">
        <f>AI44+AI52+AI57+AI81+AI64</f>
        <v>0</v>
      </c>
      <c r="AJ83" s="18"/>
      <c r="AK83" s="19"/>
      <c r="AL83" s="2"/>
      <c r="AM83" s="21"/>
      <c r="AN83" s="21"/>
      <c r="AO83" s="21"/>
      <c r="AP83" s="15">
        <f>AP44+AP52+AP57+AP81+AP64</f>
        <v>0</v>
      </c>
      <c r="AQ83" s="18"/>
      <c r="AR83" s="19"/>
      <c r="AS83" s="2"/>
      <c r="AU83" s="13">
        <f>AU44+AU52+AU57+AU81+AU64</f>
        <v>0</v>
      </c>
      <c r="AV83" s="10"/>
      <c r="AW83" s="10"/>
      <c r="AX83" s="10"/>
      <c r="AY83" s="10"/>
      <c r="AZ83" s="10"/>
      <c r="BA83" s="73"/>
    </row>
    <row r="84" spans="1:55" s="4" customFormat="1" x14ac:dyDescent="0.2">
      <c r="J84" s="2"/>
      <c r="K84" s="18"/>
      <c r="L84" s="18"/>
      <c r="M84" s="18"/>
      <c r="N84" s="10"/>
      <c r="O84" s="18"/>
      <c r="P84" s="19"/>
      <c r="Q84" s="2"/>
      <c r="R84" s="18"/>
      <c r="S84" s="18"/>
      <c r="T84" s="18"/>
      <c r="U84" s="10"/>
      <c r="V84" s="20"/>
      <c r="W84" s="19"/>
      <c r="X84" s="2"/>
      <c r="Y84" s="18"/>
      <c r="Z84" s="18"/>
      <c r="AA84" s="18"/>
      <c r="AB84" s="10"/>
      <c r="AC84" s="18"/>
      <c r="AD84" s="19"/>
      <c r="AE84" s="2"/>
      <c r="AF84" s="21"/>
      <c r="AG84" s="21"/>
      <c r="AH84" s="21"/>
      <c r="AI84" s="10"/>
      <c r="AJ84" s="18"/>
      <c r="AK84" s="19"/>
      <c r="AL84" s="2"/>
      <c r="AM84" s="21"/>
      <c r="AN84" s="21"/>
      <c r="AO84" s="21"/>
      <c r="AP84" s="10"/>
      <c r="AQ84" s="18"/>
      <c r="AR84" s="19"/>
      <c r="AS84" s="2"/>
      <c r="AU84" s="13"/>
      <c r="AV84" s="10"/>
      <c r="AW84" s="10"/>
      <c r="AX84" s="10"/>
      <c r="AY84" s="10"/>
      <c r="AZ84" s="10"/>
    </row>
    <row r="85" spans="1:55" s="4" customFormat="1" x14ac:dyDescent="0.2">
      <c r="A85" s="76" t="s">
        <v>78</v>
      </c>
      <c r="J85" s="2"/>
      <c r="K85" s="18"/>
      <c r="L85" s="18"/>
      <c r="M85" s="18"/>
      <c r="N85" s="10">
        <f>N83-N52-N71-N72-N73-N74-N75-N78+N91</f>
        <v>0</v>
      </c>
      <c r="O85" s="18"/>
      <c r="P85" s="19"/>
      <c r="Q85" s="2"/>
      <c r="R85" s="18"/>
      <c r="S85" s="18"/>
      <c r="T85" s="18"/>
      <c r="U85" s="10">
        <f>U83-U52-U71-U72-U73-U74-U75-U78+U91</f>
        <v>0</v>
      </c>
      <c r="V85" s="20"/>
      <c r="W85" s="19"/>
      <c r="X85" s="2"/>
      <c r="Y85" s="18"/>
      <c r="Z85" s="18"/>
      <c r="AA85" s="18"/>
      <c r="AB85" s="10">
        <f>AB83-AB52-AB71-AB72-AB73-AB74-AB75-AB78+AB91</f>
        <v>0</v>
      </c>
      <c r="AC85" s="18"/>
      <c r="AD85" s="19"/>
      <c r="AE85" s="2"/>
      <c r="AF85" s="21"/>
      <c r="AG85" s="21"/>
      <c r="AH85" s="21"/>
      <c r="AI85" s="10">
        <f>AI83-AI52-AI71-AI72-AI73-AI74-AI75-AI78+AI91</f>
        <v>0</v>
      </c>
      <c r="AJ85" s="18"/>
      <c r="AK85" s="19"/>
      <c r="AL85" s="2"/>
      <c r="AM85" s="21"/>
      <c r="AN85" s="21"/>
      <c r="AO85" s="21"/>
      <c r="AP85" s="10">
        <f>AP83-AP52-AP71-AP72-AP73-AP74-AP75-AP78+AP91</f>
        <v>0</v>
      </c>
      <c r="AQ85" s="18"/>
      <c r="AR85" s="19"/>
      <c r="AS85" s="2"/>
      <c r="AU85" s="13">
        <f>SUM(N85,U85,AB85,AI85,AP85)</f>
        <v>0</v>
      </c>
      <c r="AV85" s="74"/>
      <c r="AW85" s="74"/>
    </row>
    <row r="86" spans="1:55" s="4" customFormat="1" x14ac:dyDescent="0.2">
      <c r="A86" s="1" t="s">
        <v>30</v>
      </c>
      <c r="J86" s="2"/>
      <c r="K86" s="18"/>
      <c r="L86" s="18"/>
      <c r="M86" s="18"/>
      <c r="N86" s="10">
        <f>ROUND(Totals!$C$86*N85,0)</f>
        <v>0</v>
      </c>
      <c r="O86" s="18"/>
      <c r="P86" s="19"/>
      <c r="Q86" s="2"/>
      <c r="R86" s="18"/>
      <c r="S86" s="18"/>
      <c r="T86" s="18"/>
      <c r="U86" s="10">
        <f>ROUND(Totals!$C$86*U85,0)</f>
        <v>0</v>
      </c>
      <c r="V86" s="20"/>
      <c r="W86" s="19"/>
      <c r="X86" s="2"/>
      <c r="Y86" s="18"/>
      <c r="Z86" s="18"/>
      <c r="AA86" s="18"/>
      <c r="AB86" s="10">
        <f>ROUND(Totals!$C$86*AB85,0)</f>
        <v>0</v>
      </c>
      <c r="AC86" s="18"/>
      <c r="AD86" s="19"/>
      <c r="AE86" s="2"/>
      <c r="AF86" s="21"/>
      <c r="AG86" s="21"/>
      <c r="AH86" s="21"/>
      <c r="AI86" s="10">
        <f>ROUND(Totals!$C$86*AI85,0)</f>
        <v>0</v>
      </c>
      <c r="AJ86" s="18"/>
      <c r="AK86" s="19"/>
      <c r="AL86" s="2"/>
      <c r="AM86" s="21"/>
      <c r="AN86" s="21"/>
      <c r="AO86" s="21"/>
      <c r="AP86" s="10">
        <f>ROUND(Totals!$C$86*AP85,0)</f>
        <v>0</v>
      </c>
      <c r="AQ86" s="18"/>
      <c r="AR86" s="19"/>
      <c r="AS86" s="2"/>
      <c r="AU86" s="13">
        <f>SUM(N86,U86,AB86,AI86,AP86)</f>
        <v>0</v>
      </c>
      <c r="AV86" s="10"/>
      <c r="AW86" s="10"/>
      <c r="AX86" s="10"/>
      <c r="AY86" s="10"/>
      <c r="AZ86" s="10"/>
      <c r="BA86" s="73"/>
    </row>
    <row r="87" spans="1:55" s="4" customFormat="1" x14ac:dyDescent="0.2">
      <c r="A87" s="27"/>
      <c r="B87" s="4" t="s">
        <v>45</v>
      </c>
      <c r="J87" s="2"/>
      <c r="K87" s="18"/>
      <c r="L87" s="18"/>
      <c r="M87" s="18"/>
      <c r="N87" s="10"/>
      <c r="O87" s="18"/>
      <c r="P87" s="19"/>
      <c r="Q87" s="2"/>
      <c r="R87" s="18"/>
      <c r="S87" s="18"/>
      <c r="T87" s="18"/>
      <c r="U87" s="10"/>
      <c r="V87" s="20"/>
      <c r="W87" s="19"/>
      <c r="X87" s="2"/>
      <c r="Y87" s="18"/>
      <c r="Z87" s="18"/>
      <c r="AA87" s="18"/>
      <c r="AB87" s="10"/>
      <c r="AC87" s="18"/>
      <c r="AD87" s="19"/>
      <c r="AE87" s="2"/>
      <c r="AF87" s="21"/>
      <c r="AG87" s="21"/>
      <c r="AH87" s="21"/>
      <c r="AI87" s="10"/>
      <c r="AJ87" s="18"/>
      <c r="AK87" s="19"/>
      <c r="AL87" s="2"/>
      <c r="AM87" s="21"/>
      <c r="AN87" s="21"/>
      <c r="AO87" s="21"/>
      <c r="AP87" s="10"/>
      <c r="AQ87" s="18"/>
      <c r="AR87" s="19"/>
      <c r="AS87" s="2"/>
      <c r="AU87" s="13"/>
      <c r="AV87" s="10"/>
      <c r="AW87" s="10"/>
      <c r="AX87" s="10"/>
      <c r="AY87" s="10"/>
      <c r="AZ87" s="10"/>
    </row>
    <row r="88" spans="1:55" s="4" customFormat="1" ht="13.5" thickBot="1" x14ac:dyDescent="0.25">
      <c r="A88" s="1" t="s">
        <v>31</v>
      </c>
      <c r="J88" s="2"/>
      <c r="K88" s="18"/>
      <c r="L88" s="18"/>
      <c r="M88" s="18"/>
      <c r="N88" s="28">
        <f>N83+N86</f>
        <v>0</v>
      </c>
      <c r="O88" s="18"/>
      <c r="P88" s="19"/>
      <c r="Q88" s="2"/>
      <c r="R88" s="18"/>
      <c r="S88" s="18"/>
      <c r="T88" s="18"/>
      <c r="U88" s="28">
        <f>U83+U86</f>
        <v>0</v>
      </c>
      <c r="V88" s="20"/>
      <c r="W88" s="19"/>
      <c r="X88" s="2"/>
      <c r="Y88" s="18"/>
      <c r="Z88" s="18"/>
      <c r="AA88" s="18"/>
      <c r="AB88" s="28">
        <f>AB83+AB86</f>
        <v>0</v>
      </c>
      <c r="AC88" s="18"/>
      <c r="AD88" s="19"/>
      <c r="AE88" s="2"/>
      <c r="AF88" s="21"/>
      <c r="AG88" s="21"/>
      <c r="AH88" s="21"/>
      <c r="AI88" s="28">
        <f>AI83+AI86</f>
        <v>0</v>
      </c>
      <c r="AJ88" s="18"/>
      <c r="AK88" s="19"/>
      <c r="AL88" s="2"/>
      <c r="AM88" s="21"/>
      <c r="AN88" s="21"/>
      <c r="AO88" s="21"/>
      <c r="AP88" s="28">
        <f>AP83+AP86</f>
        <v>0</v>
      </c>
      <c r="AQ88" s="18"/>
      <c r="AR88" s="19"/>
      <c r="AS88" s="2"/>
      <c r="AU88" s="60">
        <f t="shared" ref="AU88" si="83">AU83+AU86</f>
        <v>0</v>
      </c>
      <c r="AV88" s="10"/>
      <c r="AW88" s="10"/>
      <c r="AX88" s="10"/>
      <c r="AY88" s="10"/>
      <c r="AZ88" s="10"/>
      <c r="BA88" s="73"/>
      <c r="BB88" s="3"/>
      <c r="BC88" s="73"/>
    </row>
    <row r="89" spans="1:55" s="4" customFormat="1" ht="13.5" thickTop="1" x14ac:dyDescent="0.2">
      <c r="J89" s="2"/>
      <c r="K89" s="18"/>
      <c r="L89" s="18"/>
      <c r="M89" s="18"/>
      <c r="N89" s="10"/>
      <c r="O89" s="18"/>
      <c r="P89" s="19"/>
      <c r="Q89" s="2"/>
      <c r="R89" s="18"/>
      <c r="S89" s="18"/>
      <c r="T89" s="18"/>
      <c r="U89" s="10"/>
      <c r="V89" s="20"/>
      <c r="W89" s="19"/>
      <c r="X89" s="2"/>
      <c r="Y89" s="18"/>
      <c r="Z89" s="18"/>
      <c r="AA89" s="18"/>
      <c r="AB89" s="10"/>
      <c r="AC89" s="18"/>
      <c r="AD89" s="19"/>
      <c r="AE89" s="2"/>
      <c r="AF89" s="21"/>
      <c r="AG89" s="21"/>
      <c r="AH89" s="21"/>
      <c r="AI89" s="10"/>
      <c r="AJ89" s="18"/>
      <c r="AK89" s="19"/>
      <c r="AL89" s="2"/>
      <c r="AM89" s="21"/>
      <c r="AN89" s="21"/>
      <c r="AO89" s="21"/>
      <c r="AP89" s="10"/>
      <c r="AQ89" s="18"/>
      <c r="AR89" s="19"/>
      <c r="AS89" s="2"/>
      <c r="AU89" s="13"/>
    </row>
    <row r="90" spans="1:55" s="4" customFormat="1" x14ac:dyDescent="0.2">
      <c r="J90" s="2"/>
      <c r="K90" s="18"/>
      <c r="L90" s="18"/>
      <c r="M90" s="18"/>
      <c r="N90" s="10"/>
      <c r="O90" s="18"/>
      <c r="P90" s="19"/>
      <c r="Q90" s="2"/>
      <c r="R90" s="18"/>
      <c r="S90" s="18"/>
      <c r="T90" s="18"/>
      <c r="U90" s="10"/>
      <c r="V90" s="20"/>
      <c r="W90" s="19"/>
      <c r="X90" s="2"/>
      <c r="Y90" s="18"/>
      <c r="Z90" s="18"/>
      <c r="AA90" s="18"/>
      <c r="AB90" s="10"/>
      <c r="AC90" s="18"/>
      <c r="AD90" s="19"/>
      <c r="AE90" s="2"/>
      <c r="AF90" s="21"/>
      <c r="AG90" s="21"/>
      <c r="AH90" s="21"/>
      <c r="AI90" s="10"/>
      <c r="AJ90" s="18"/>
      <c r="AK90" s="19"/>
      <c r="AL90" s="2"/>
      <c r="AM90" s="21"/>
      <c r="AN90" s="21"/>
      <c r="AO90" s="21"/>
      <c r="AP90" s="10"/>
      <c r="AQ90" s="18"/>
      <c r="AR90" s="19"/>
      <c r="AS90" s="2"/>
      <c r="AU90" s="13"/>
    </row>
    <row r="91" spans="1:55" s="4" customFormat="1" x14ac:dyDescent="0.2">
      <c r="A91" s="82"/>
      <c r="J91" s="2"/>
      <c r="K91" s="18"/>
      <c r="L91" s="18"/>
      <c r="M91" s="18"/>
      <c r="N91" s="10"/>
      <c r="O91" s="18"/>
      <c r="P91" s="19"/>
      <c r="Q91" s="2"/>
      <c r="R91" s="18"/>
      <c r="S91" s="18"/>
      <c r="T91" s="18"/>
      <c r="U91" s="10"/>
      <c r="V91" s="20"/>
      <c r="W91" s="19"/>
      <c r="X91" s="2"/>
      <c r="Y91" s="18"/>
      <c r="Z91" s="18"/>
      <c r="AA91" s="18"/>
      <c r="AB91" s="84"/>
      <c r="AC91" s="18"/>
      <c r="AD91" s="19"/>
      <c r="AE91" s="2"/>
      <c r="AF91" s="21"/>
      <c r="AG91" s="21"/>
      <c r="AH91" s="21"/>
      <c r="AI91" s="84"/>
      <c r="AJ91" s="18"/>
      <c r="AK91" s="19"/>
      <c r="AL91" s="2"/>
      <c r="AM91" s="21"/>
      <c r="AN91" s="21"/>
      <c r="AO91" s="21"/>
      <c r="AP91" s="84"/>
      <c r="AQ91" s="18"/>
      <c r="AR91" s="19"/>
      <c r="AS91" s="2"/>
      <c r="AU91" s="13"/>
      <c r="AV91" s="73"/>
    </row>
    <row r="92" spans="1:55" s="4" customFormat="1" x14ac:dyDescent="0.2">
      <c r="I92" s="17"/>
      <c r="J92" s="17"/>
      <c r="K92" s="17"/>
      <c r="L92" s="17"/>
      <c r="M92" s="17"/>
      <c r="P92" s="5"/>
      <c r="R92" s="10"/>
      <c r="S92" s="10"/>
      <c r="T92" s="10"/>
      <c r="W92" s="5"/>
      <c r="AD92" s="5"/>
      <c r="AK92" s="5"/>
      <c r="AR92" s="5"/>
      <c r="AU92" s="5"/>
    </row>
    <row r="93" spans="1:55" s="4" customFormat="1" x14ac:dyDescent="0.2">
      <c r="I93" s="17"/>
      <c r="J93" s="17"/>
      <c r="K93" s="17"/>
      <c r="L93" s="17"/>
      <c r="M93" s="17"/>
      <c r="N93" s="3"/>
      <c r="P93" s="5"/>
      <c r="R93" s="10"/>
      <c r="S93" s="10"/>
      <c r="T93" s="10"/>
      <c r="U93" s="3"/>
      <c r="W93" s="5"/>
      <c r="AB93" s="3"/>
      <c r="AD93" s="5"/>
      <c r="AI93" s="3"/>
      <c r="AK93" s="5"/>
      <c r="AR93" s="5"/>
      <c r="AU93" s="3"/>
    </row>
    <row r="94" spans="1:55" s="4" customFormat="1" x14ac:dyDescent="0.2">
      <c r="K94" s="17"/>
      <c r="L94" s="17"/>
      <c r="M94" s="17"/>
      <c r="R94" s="10"/>
      <c r="S94" s="10"/>
      <c r="T94" s="10"/>
    </row>
    <row r="95" spans="1:55" s="4" customFormat="1" x14ac:dyDescent="0.2">
      <c r="K95" s="17"/>
      <c r="L95" s="17"/>
      <c r="M95" s="17"/>
      <c r="R95" s="10"/>
      <c r="S95" s="10"/>
      <c r="T95" s="10"/>
    </row>
    <row r="96" spans="1:55" s="4" customFormat="1" ht="15" x14ac:dyDescent="0.2">
      <c r="B96" s="57"/>
      <c r="K96" s="10"/>
      <c r="L96" s="10"/>
      <c r="M96" s="10"/>
      <c r="O96" s="57"/>
      <c r="P96" s="57"/>
      <c r="Q96" s="57"/>
      <c r="U96" s="57"/>
      <c r="V96" s="58"/>
      <c r="W96" s="58"/>
      <c r="Y96" s="58"/>
      <c r="Z96" s="58"/>
      <c r="AA96" s="58"/>
      <c r="AB96" s="57"/>
      <c r="AC96" s="58"/>
      <c r="AE96" s="58"/>
      <c r="AF96" s="58"/>
      <c r="AG96" s="58"/>
      <c r="AH96" s="58"/>
      <c r="AI96" s="57"/>
      <c r="AP96" s="57"/>
    </row>
    <row r="97" spans="2:42" s="4" customFormat="1" ht="15" x14ac:dyDescent="0.2">
      <c r="K97" s="10"/>
      <c r="L97" s="10"/>
      <c r="M97" s="10"/>
      <c r="N97" s="31"/>
      <c r="R97" s="10"/>
      <c r="S97" s="10"/>
      <c r="T97" s="10"/>
      <c r="U97" s="29"/>
      <c r="AB97" s="32"/>
      <c r="AI97" s="29"/>
      <c r="AP97" s="29"/>
    </row>
    <row r="98" spans="2:42" s="4" customFormat="1" ht="15" x14ac:dyDescent="0.2">
      <c r="B98" s="30"/>
      <c r="K98" s="10"/>
      <c r="L98" s="10"/>
      <c r="M98" s="10"/>
      <c r="R98" s="10"/>
      <c r="S98" s="10"/>
      <c r="T98" s="10"/>
    </row>
    <row r="99" spans="2:42" s="4" customFormat="1" x14ac:dyDescent="0.2">
      <c r="K99" s="10"/>
      <c r="L99" s="10"/>
      <c r="M99" s="10"/>
      <c r="R99" s="10"/>
      <c r="S99" s="10"/>
      <c r="T99" s="10"/>
    </row>
    <row r="100" spans="2:42" s="4" customFormat="1" x14ac:dyDescent="0.2">
      <c r="K100" s="10"/>
      <c r="L100" s="10"/>
      <c r="M100" s="10"/>
      <c r="R100" s="10"/>
      <c r="S100" s="10"/>
      <c r="T100" s="10"/>
    </row>
    <row r="101" spans="2:42" s="4" customFormat="1" x14ac:dyDescent="0.2">
      <c r="K101" s="10"/>
      <c r="L101" s="10"/>
      <c r="M101" s="10"/>
      <c r="R101" s="10"/>
      <c r="S101" s="10"/>
      <c r="T101" s="10"/>
    </row>
    <row r="102" spans="2:42" s="4" customFormat="1" x14ac:dyDescent="0.2">
      <c r="K102" s="10"/>
      <c r="L102" s="10"/>
      <c r="M102" s="10"/>
      <c r="R102" s="10"/>
      <c r="S102" s="10"/>
      <c r="T102" s="10"/>
    </row>
    <row r="103" spans="2:42" s="4" customFormat="1" x14ac:dyDescent="0.2">
      <c r="B103" s="14"/>
      <c r="C103" s="14"/>
      <c r="D103" s="14"/>
      <c r="K103" s="10"/>
      <c r="L103" s="10"/>
      <c r="M103" s="10"/>
      <c r="R103" s="10"/>
      <c r="S103" s="10"/>
      <c r="T103" s="10"/>
    </row>
    <row r="104" spans="2:42" s="4" customFormat="1" x14ac:dyDescent="0.2">
      <c r="K104" s="10"/>
      <c r="L104" s="10"/>
      <c r="M104" s="10"/>
      <c r="R104" s="10"/>
      <c r="S104" s="10"/>
      <c r="T104" s="10"/>
    </row>
  </sheetData>
  <mergeCells count="17">
    <mergeCell ref="D55:I55"/>
    <mergeCell ref="D56:I56"/>
    <mergeCell ref="D67:I67"/>
    <mergeCell ref="AP4:AR4"/>
    <mergeCell ref="E14:I14"/>
    <mergeCell ref="C4:D4"/>
    <mergeCell ref="E4:I4"/>
    <mergeCell ref="N4:P4"/>
    <mergeCell ref="U4:W4"/>
    <mergeCell ref="AB4:AD4"/>
    <mergeCell ref="AI4:AK4"/>
    <mergeCell ref="AM2:AR2"/>
    <mergeCell ref="E2:I2"/>
    <mergeCell ref="K2:P2"/>
    <mergeCell ref="R2:W2"/>
    <mergeCell ref="Y2:AD2"/>
    <mergeCell ref="AF2:A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5873-5DFC-4388-B23F-E7FAAC6B70CA}">
  <dimension ref="A1:BC104"/>
  <sheetViews>
    <sheetView topLeftCell="A12" workbookViewId="0">
      <selection activeCell="A68" sqref="A68"/>
    </sheetView>
  </sheetViews>
  <sheetFormatPr defaultRowHeight="12.75" x14ac:dyDescent="0.2"/>
  <cols>
    <col min="1" max="1" width="21.28515625" style="4" customWidth="1"/>
    <col min="2" max="2" width="26.42578125" style="4" customWidth="1"/>
    <col min="3" max="3" width="17.85546875" style="4" customWidth="1"/>
    <col min="4" max="4" width="16.5703125" style="4" customWidth="1"/>
    <col min="5" max="9" width="5.28515625" style="4" customWidth="1"/>
    <col min="10" max="10" width="2" style="4" customWidth="1"/>
    <col min="11" max="13" width="12.28515625" style="10" hidden="1" customWidth="1"/>
    <col min="14" max="14" width="12" style="4" customWidth="1"/>
    <col min="15" max="16" width="10.28515625" style="4" customWidth="1"/>
    <col min="17" max="17" width="2" style="4" customWidth="1"/>
    <col min="18" max="20" width="12.28515625" style="10" hidden="1" customWidth="1"/>
    <col min="21" max="21" width="12.28515625" style="4" customWidth="1"/>
    <col min="22" max="23" width="10.7109375" style="4" customWidth="1"/>
    <col min="24" max="24" width="2" style="4" customWidth="1"/>
    <col min="25" max="27" width="11.7109375" style="4" hidden="1" customWidth="1"/>
    <col min="28" max="28" width="12.28515625" style="4" customWidth="1"/>
    <col min="29" max="30" width="10.7109375" style="4" customWidth="1"/>
    <col min="31" max="31" width="2" style="4" customWidth="1"/>
    <col min="32" max="34" width="13" style="4" hidden="1" customWidth="1"/>
    <col min="35" max="35" width="13.5703125" style="4" customWidth="1"/>
    <col min="36" max="37" width="10.7109375" style="4" customWidth="1"/>
    <col min="38" max="38" width="2" style="4" customWidth="1"/>
    <col min="39" max="41" width="11.7109375" style="4" hidden="1" customWidth="1"/>
    <col min="42" max="44" width="10.7109375" style="4" customWidth="1"/>
    <col min="45" max="45" width="2" style="4" customWidth="1"/>
    <col min="46" max="47" width="13.28515625" style="4" customWidth="1"/>
    <col min="48" max="48" width="12.28515625" style="4" customWidth="1"/>
    <col min="49" max="49" width="11.28515625" customWidth="1"/>
    <col min="50" max="50" width="11.140625" customWidth="1"/>
    <col min="51" max="51" width="11.7109375" customWidth="1"/>
    <col min="52" max="52" width="10.28515625" bestFit="1" customWidth="1"/>
    <col min="53" max="53" width="11.85546875" bestFit="1" customWidth="1"/>
    <col min="54" max="54" width="14.42578125" customWidth="1"/>
    <col min="55" max="55" width="15.28515625" customWidth="1"/>
  </cols>
  <sheetData>
    <row r="1" spans="1:49" s="4" customFormat="1" x14ac:dyDescent="0.2">
      <c r="A1" s="138" t="s">
        <v>141</v>
      </c>
      <c r="B1" s="1"/>
      <c r="C1" s="1"/>
      <c r="D1" s="1"/>
      <c r="J1" s="2"/>
      <c r="K1" s="59">
        <v>152775</v>
      </c>
      <c r="L1" s="35"/>
      <c r="M1" s="35"/>
      <c r="N1" s="1"/>
      <c r="O1" s="1"/>
      <c r="P1" s="1"/>
      <c r="Q1" s="2"/>
      <c r="R1" s="35"/>
      <c r="S1" s="35"/>
      <c r="T1" s="35"/>
      <c r="U1" s="1"/>
      <c r="V1" s="1"/>
      <c r="W1" s="1"/>
      <c r="X1" s="2"/>
      <c r="Y1" s="35"/>
      <c r="Z1" s="35"/>
      <c r="AA1" s="35"/>
      <c r="AB1" s="1"/>
      <c r="AC1" s="1"/>
      <c r="AD1" s="1"/>
      <c r="AE1" s="2"/>
      <c r="AF1" s="35"/>
      <c r="AG1" s="35"/>
      <c r="AH1" s="35"/>
      <c r="AI1" s="1"/>
      <c r="AJ1" s="1"/>
      <c r="AK1" s="1"/>
      <c r="AL1" s="2"/>
      <c r="AM1" s="35"/>
      <c r="AN1" s="35"/>
      <c r="AO1" s="35"/>
      <c r="AP1" s="1"/>
      <c r="AQ1" s="1"/>
      <c r="AR1" s="1"/>
      <c r="AS1" s="2"/>
    </row>
    <row r="2" spans="1:49" s="4" customFormat="1" ht="15.75" x14ac:dyDescent="0.25">
      <c r="A2" s="1" t="s">
        <v>61</v>
      </c>
      <c r="B2" s="67">
        <f>Totals!B2</f>
        <v>0.04</v>
      </c>
      <c r="C2" s="1"/>
      <c r="D2" s="1"/>
      <c r="E2" s="140" t="s">
        <v>63</v>
      </c>
      <c r="F2" s="140"/>
      <c r="G2" s="140"/>
      <c r="H2" s="140"/>
      <c r="I2" s="140"/>
      <c r="J2" s="2"/>
      <c r="K2" s="142" t="str">
        <f>Totals!K2</f>
        <v>Year 1</v>
      </c>
      <c r="L2" s="142"/>
      <c r="M2" s="142"/>
      <c r="N2" s="142"/>
      <c r="O2" s="142"/>
      <c r="P2" s="142"/>
      <c r="Q2" s="2"/>
      <c r="R2" s="142" t="str">
        <f>Totals!R2</f>
        <v>Year 2</v>
      </c>
      <c r="S2" s="142"/>
      <c r="T2" s="142"/>
      <c r="U2" s="142"/>
      <c r="V2" s="142"/>
      <c r="W2" s="142"/>
      <c r="X2" s="2"/>
      <c r="Y2" s="142" t="str">
        <f>Totals!Y2</f>
        <v>Year 3</v>
      </c>
      <c r="Z2" s="142"/>
      <c r="AA2" s="142"/>
      <c r="AB2" s="142"/>
      <c r="AC2" s="142"/>
      <c r="AD2" s="142"/>
      <c r="AE2" s="2"/>
      <c r="AF2" s="142" t="str">
        <f>Totals!AF2</f>
        <v>Year 4</v>
      </c>
      <c r="AG2" s="142"/>
      <c r="AH2" s="142"/>
      <c r="AI2" s="142"/>
      <c r="AJ2" s="142"/>
      <c r="AK2" s="142"/>
      <c r="AL2" s="2"/>
      <c r="AM2" s="142" t="str">
        <f>Totals!AM2</f>
        <v>Year 5</v>
      </c>
      <c r="AN2" s="142"/>
      <c r="AO2" s="142"/>
      <c r="AP2" s="142"/>
      <c r="AQ2" s="142"/>
      <c r="AR2" s="142"/>
      <c r="AS2" s="2"/>
      <c r="AU2" s="1"/>
    </row>
    <row r="3" spans="1:49" s="4" customFormat="1" ht="15.75" x14ac:dyDescent="0.25">
      <c r="A3" s="56"/>
      <c r="B3" s="1"/>
      <c r="C3" s="1"/>
      <c r="D3" s="1"/>
      <c r="E3" s="1"/>
      <c r="F3" s="1"/>
      <c r="G3" s="1"/>
      <c r="H3" s="1"/>
      <c r="I3" s="1"/>
      <c r="J3" s="2"/>
      <c r="Q3" s="2"/>
      <c r="X3" s="2"/>
      <c r="AE3" s="2"/>
      <c r="AL3" s="2"/>
      <c r="AS3" s="2"/>
      <c r="AU3" s="1"/>
    </row>
    <row r="4" spans="1:49" s="4" customFormat="1" x14ac:dyDescent="0.2">
      <c r="B4" s="1"/>
      <c r="C4" s="140" t="s">
        <v>34</v>
      </c>
      <c r="D4" s="140"/>
      <c r="E4" s="140" t="s">
        <v>54</v>
      </c>
      <c r="F4" s="140"/>
      <c r="G4" s="140"/>
      <c r="H4" s="140"/>
      <c r="I4" s="140"/>
      <c r="J4" s="2"/>
      <c r="K4" s="35"/>
      <c r="L4" s="35"/>
      <c r="M4" s="35"/>
      <c r="N4" s="141"/>
      <c r="O4" s="141"/>
      <c r="P4" s="141"/>
      <c r="Q4" s="2"/>
      <c r="R4" s="35"/>
      <c r="S4" s="35"/>
      <c r="T4" s="35"/>
      <c r="U4" s="141"/>
      <c r="V4" s="141"/>
      <c r="W4" s="141"/>
      <c r="X4" s="2"/>
      <c r="Y4" s="35"/>
      <c r="Z4" s="35"/>
      <c r="AA4" s="35"/>
      <c r="AB4" s="141"/>
      <c r="AC4" s="141"/>
      <c r="AD4" s="141"/>
      <c r="AE4" s="2"/>
      <c r="AF4" s="35"/>
      <c r="AG4" s="35"/>
      <c r="AH4" s="35"/>
      <c r="AI4" s="141"/>
      <c r="AJ4" s="141"/>
      <c r="AK4" s="141"/>
      <c r="AL4" s="2"/>
      <c r="AM4" s="35"/>
      <c r="AN4" s="35"/>
      <c r="AO4" s="35"/>
      <c r="AP4" s="141"/>
      <c r="AQ4" s="141"/>
      <c r="AR4" s="141"/>
      <c r="AS4" s="2"/>
      <c r="AT4" s="66" t="s">
        <v>62</v>
      </c>
      <c r="AU4" s="66" t="s">
        <v>35</v>
      </c>
      <c r="AW4" s="61" t="s">
        <v>60</v>
      </c>
    </row>
    <row r="5" spans="1:49" s="4" customFormat="1" x14ac:dyDescent="0.2">
      <c r="C5" s="4" t="s">
        <v>52</v>
      </c>
      <c r="D5" s="4" t="s">
        <v>53</v>
      </c>
      <c r="E5" s="4" t="s">
        <v>46</v>
      </c>
      <c r="F5" s="4" t="s">
        <v>47</v>
      </c>
      <c r="G5" s="4" t="s">
        <v>48</v>
      </c>
      <c r="H5" s="4" t="s">
        <v>49</v>
      </c>
      <c r="I5" s="4" t="s">
        <v>50</v>
      </c>
      <c r="J5" s="2"/>
      <c r="K5" s="36" t="s">
        <v>51</v>
      </c>
      <c r="L5" s="36" t="s">
        <v>56</v>
      </c>
      <c r="M5" s="36" t="s">
        <v>57</v>
      </c>
      <c r="N5" s="6" t="s">
        <v>34</v>
      </c>
      <c r="O5" s="34" t="s">
        <v>33</v>
      </c>
      <c r="P5" s="7" t="s">
        <v>8</v>
      </c>
      <c r="Q5" s="2"/>
      <c r="R5" s="36" t="s">
        <v>51</v>
      </c>
      <c r="S5" s="36" t="s">
        <v>56</v>
      </c>
      <c r="T5" s="36" t="s">
        <v>57</v>
      </c>
      <c r="U5" s="6" t="s">
        <v>34</v>
      </c>
      <c r="V5" s="34" t="s">
        <v>33</v>
      </c>
      <c r="W5" s="7" t="s">
        <v>8</v>
      </c>
      <c r="X5" s="2"/>
      <c r="Y5" s="36" t="s">
        <v>51</v>
      </c>
      <c r="Z5" s="36" t="s">
        <v>56</v>
      </c>
      <c r="AA5" s="36" t="s">
        <v>57</v>
      </c>
      <c r="AB5" s="6" t="s">
        <v>34</v>
      </c>
      <c r="AC5" s="34" t="s">
        <v>33</v>
      </c>
      <c r="AD5" s="7" t="s">
        <v>8</v>
      </c>
      <c r="AE5" s="2"/>
      <c r="AF5" s="36" t="s">
        <v>51</v>
      </c>
      <c r="AG5" s="36" t="s">
        <v>56</v>
      </c>
      <c r="AH5" s="36" t="s">
        <v>57</v>
      </c>
      <c r="AI5" s="6" t="s">
        <v>34</v>
      </c>
      <c r="AJ5" s="34" t="s">
        <v>33</v>
      </c>
      <c r="AK5" s="7" t="s">
        <v>8</v>
      </c>
      <c r="AL5" s="2"/>
      <c r="AM5" s="36" t="s">
        <v>51</v>
      </c>
      <c r="AN5" s="36" t="s">
        <v>56</v>
      </c>
      <c r="AO5" s="36" t="s">
        <v>57</v>
      </c>
      <c r="AP5" s="6" t="s">
        <v>34</v>
      </c>
      <c r="AQ5" s="34" t="s">
        <v>33</v>
      </c>
      <c r="AR5" s="7" t="s">
        <v>8</v>
      </c>
      <c r="AS5" s="2"/>
      <c r="AU5" s="7" t="s">
        <v>8</v>
      </c>
      <c r="AV5" s="8"/>
      <c r="AW5" s="8"/>
    </row>
    <row r="6" spans="1:49" s="4" customFormat="1" x14ac:dyDescent="0.2">
      <c r="A6" s="1" t="s">
        <v>9</v>
      </c>
      <c r="J6" s="2"/>
      <c r="K6" s="9"/>
      <c r="L6" s="17"/>
      <c r="M6" s="17"/>
      <c r="P6" s="5"/>
      <c r="Q6" s="2"/>
      <c r="R6" s="10"/>
      <c r="S6" s="10"/>
      <c r="T6" s="10"/>
      <c r="W6" s="5"/>
      <c r="X6" s="2"/>
      <c r="AD6" s="5"/>
      <c r="AE6" s="2"/>
      <c r="AK6" s="5"/>
      <c r="AL6" s="2"/>
      <c r="AR6" s="5"/>
      <c r="AS6" s="2"/>
      <c r="AU6" s="5"/>
      <c r="AW6" s="33">
        <f t="shared" ref="AW6:AW13" si="0">SUM(M7+T7+AA7+AH7+AO7)</f>
        <v>0</v>
      </c>
    </row>
    <row r="7" spans="1:49" s="4" customFormat="1" x14ac:dyDescent="0.2">
      <c r="A7" s="11" t="s">
        <v>0</v>
      </c>
      <c r="B7" s="83">
        <f>Totals!B7</f>
        <v>0</v>
      </c>
      <c r="C7" s="37">
        <f>Totals!C7</f>
        <v>0</v>
      </c>
      <c r="D7" s="37">
        <f>Totals!D7</f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2"/>
      <c r="K7" s="38">
        <f>($C7/9*12)+($D7)</f>
        <v>0</v>
      </c>
      <c r="L7" s="62">
        <f>K7/12/173.33333333</f>
        <v>0</v>
      </c>
      <c r="M7" s="63">
        <f t="shared" ref="M7:M12" si="1">E7*173.333333</f>
        <v>0</v>
      </c>
      <c r="N7" s="39">
        <f>ROUND((K7/12*$E7),0)</f>
        <v>0</v>
      </c>
      <c r="O7" s="39">
        <f t="shared" ref="O7:O12" si="2">ROUND(N7*$A$40,0)</f>
        <v>0</v>
      </c>
      <c r="P7" s="40">
        <f t="shared" ref="P7:P12" si="3">O7+N7</f>
        <v>0</v>
      </c>
      <c r="Q7" s="41"/>
      <c r="R7" s="39">
        <f t="shared" ref="R7:R12" si="4">ROUND(K7*(1+$B$2),0)</f>
        <v>0</v>
      </c>
      <c r="S7" s="62">
        <f>R7/12/173.33333333</f>
        <v>0</v>
      </c>
      <c r="T7" s="63">
        <f t="shared" ref="T7:T12" si="5">F7*173.333333</f>
        <v>0</v>
      </c>
      <c r="U7" s="39">
        <f>ROUND((R7/12*$F7),0)</f>
        <v>0</v>
      </c>
      <c r="V7" s="42">
        <f t="shared" ref="V7:V12" si="6">ROUND(U7*$A$40,0)</f>
        <v>0</v>
      </c>
      <c r="W7" s="40">
        <f t="shared" ref="W7:W12" si="7">V7+U7</f>
        <v>0</v>
      </c>
      <c r="X7" s="41"/>
      <c r="Y7" s="39">
        <f t="shared" ref="Y7:Y12" si="8">ROUND(R7*(1+$B$2),0)</f>
        <v>0</v>
      </c>
      <c r="Z7" s="62">
        <f>Y7/12/173.33333333</f>
        <v>0</v>
      </c>
      <c r="AA7" s="63">
        <f t="shared" ref="AA7:AA12" si="9">G7*173.333333</f>
        <v>0</v>
      </c>
      <c r="AB7" s="39">
        <f>ROUND((Y7/12*$G7),0)</f>
        <v>0</v>
      </c>
      <c r="AC7" s="39">
        <f t="shared" ref="AC7:AC12" si="10">ROUND(AB7*$A$40,0)</f>
        <v>0</v>
      </c>
      <c r="AD7" s="40">
        <f t="shared" ref="AD7:AD12" si="11">AC7+AB7</f>
        <v>0</v>
      </c>
      <c r="AE7" s="41"/>
      <c r="AF7" s="39">
        <f t="shared" ref="AF7:AF12" si="12">ROUND(Y7*(1+$B$2),0)</f>
        <v>0</v>
      </c>
      <c r="AG7" s="62">
        <f>AF7/12/173.33333333</f>
        <v>0</v>
      </c>
      <c r="AH7" s="63">
        <f t="shared" ref="AH7:AH12" si="13">H7*173.333333</f>
        <v>0</v>
      </c>
      <c r="AI7" s="39">
        <f>ROUND((AF7/12*$H7),0)</f>
        <v>0</v>
      </c>
      <c r="AJ7" s="39">
        <f t="shared" ref="AJ7:AJ12" si="14">ROUND(AI7*$A$40,0)</f>
        <v>0</v>
      </c>
      <c r="AK7" s="40">
        <f t="shared" ref="AK7:AK12" si="15">AJ7+AI7</f>
        <v>0</v>
      </c>
      <c r="AL7" s="41"/>
      <c r="AM7" s="39">
        <f t="shared" ref="AM7:AM12" si="16">ROUND(AF7*(1+$B$2),0)</f>
        <v>0</v>
      </c>
      <c r="AN7" s="62">
        <f>AM7/12/173.33333333</f>
        <v>0</v>
      </c>
      <c r="AO7" s="63">
        <f t="shared" ref="AO7:AO12" si="17">I7*173.333333</f>
        <v>0</v>
      </c>
      <c r="AP7" s="39">
        <f>ROUND((AM7/12*$I7),0)</f>
        <v>0</v>
      </c>
      <c r="AQ7" s="39">
        <f t="shared" ref="AQ7:AQ12" si="18">ROUND(AP7*$A$40,0)</f>
        <v>0</v>
      </c>
      <c r="AR7" s="40">
        <f t="shared" ref="AR7:AR12" si="19">AQ7+AP7</f>
        <v>0</v>
      </c>
      <c r="AS7" s="41"/>
      <c r="AT7" s="68">
        <f t="shared" ref="AT7:AT13" si="20">N7+U7+AB7+AI7+AP7</f>
        <v>0</v>
      </c>
      <c r="AU7" s="43">
        <f t="shared" ref="AU7:AU12" si="21">AR7+AK7+AD7+W7+P7</f>
        <v>0</v>
      </c>
      <c r="AV7" s="12"/>
      <c r="AW7" s="33">
        <f t="shared" si="0"/>
        <v>0</v>
      </c>
    </row>
    <row r="8" spans="1:49" s="4" customFormat="1" x14ac:dyDescent="0.2">
      <c r="A8" s="11" t="s">
        <v>1</v>
      </c>
      <c r="B8" s="83">
        <f>Totals!B8</f>
        <v>0</v>
      </c>
      <c r="C8" s="37">
        <f>Totals!C8</f>
        <v>0</v>
      </c>
      <c r="D8" s="37">
        <f>Totals!D8</f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2"/>
      <c r="K8" s="38">
        <f>(C8/9*12)+(D8)</f>
        <v>0</v>
      </c>
      <c r="L8" s="62">
        <f>K8/12/173.33333333</f>
        <v>0</v>
      </c>
      <c r="M8" s="63">
        <f t="shared" si="1"/>
        <v>0</v>
      </c>
      <c r="N8" s="39">
        <f t="shared" ref="N8:N12" si="22">ROUND((K8/12*$E8),0)</f>
        <v>0</v>
      </c>
      <c r="O8" s="39">
        <f t="shared" si="2"/>
        <v>0</v>
      </c>
      <c r="P8" s="40">
        <f t="shared" si="3"/>
        <v>0</v>
      </c>
      <c r="Q8" s="41"/>
      <c r="R8" s="39">
        <f t="shared" si="4"/>
        <v>0</v>
      </c>
      <c r="S8" s="62">
        <f>R8/12/173.33333333</f>
        <v>0</v>
      </c>
      <c r="T8" s="63">
        <f t="shared" si="5"/>
        <v>0</v>
      </c>
      <c r="U8" s="39">
        <f>ROUND((R8/12*$F8),0)</f>
        <v>0</v>
      </c>
      <c r="V8" s="42">
        <f t="shared" si="6"/>
        <v>0</v>
      </c>
      <c r="W8" s="40">
        <f t="shared" si="7"/>
        <v>0</v>
      </c>
      <c r="X8" s="41"/>
      <c r="Y8" s="39">
        <f t="shared" si="8"/>
        <v>0</v>
      </c>
      <c r="Z8" s="62">
        <f>Y8/12/173.33333333</f>
        <v>0</v>
      </c>
      <c r="AA8" s="63">
        <f t="shared" si="9"/>
        <v>0</v>
      </c>
      <c r="AB8" s="39">
        <f t="shared" ref="AB8:AB12" si="23">ROUND((Y8/12*$G8),0)</f>
        <v>0</v>
      </c>
      <c r="AC8" s="39">
        <f t="shared" si="10"/>
        <v>0</v>
      </c>
      <c r="AD8" s="40">
        <f t="shared" si="11"/>
        <v>0</v>
      </c>
      <c r="AE8" s="41"/>
      <c r="AF8" s="39">
        <f t="shared" si="12"/>
        <v>0</v>
      </c>
      <c r="AG8" s="62">
        <f>AF8/12/173.33333333</f>
        <v>0</v>
      </c>
      <c r="AH8" s="63">
        <f t="shared" si="13"/>
        <v>0</v>
      </c>
      <c r="AI8" s="39">
        <f t="shared" ref="AI8:AI12" si="24">ROUND((AF8/12*$H8),0)</f>
        <v>0</v>
      </c>
      <c r="AJ8" s="39">
        <f t="shared" si="14"/>
        <v>0</v>
      </c>
      <c r="AK8" s="40">
        <f t="shared" si="15"/>
        <v>0</v>
      </c>
      <c r="AL8" s="41"/>
      <c r="AM8" s="39">
        <f t="shared" si="16"/>
        <v>0</v>
      </c>
      <c r="AN8" s="62">
        <f>AM8/12/173.33333333</f>
        <v>0</v>
      </c>
      <c r="AO8" s="63">
        <f t="shared" si="17"/>
        <v>0</v>
      </c>
      <c r="AP8" s="39">
        <f t="shared" ref="AP8:AP12" si="25">ROUND((AM8/12*$I8),0)</f>
        <v>0</v>
      </c>
      <c r="AQ8" s="39">
        <f t="shared" si="18"/>
        <v>0</v>
      </c>
      <c r="AR8" s="40">
        <f t="shared" si="19"/>
        <v>0</v>
      </c>
      <c r="AS8" s="41"/>
      <c r="AT8" s="68">
        <f t="shared" si="20"/>
        <v>0</v>
      </c>
      <c r="AU8" s="43">
        <f t="shared" si="21"/>
        <v>0</v>
      </c>
      <c r="AV8" s="12"/>
      <c r="AW8" s="33">
        <f t="shared" si="0"/>
        <v>0</v>
      </c>
    </row>
    <row r="9" spans="1:49" s="4" customFormat="1" x14ac:dyDescent="0.2">
      <c r="A9" s="11" t="s">
        <v>2</v>
      </c>
      <c r="B9" s="83">
        <f>Totals!B9</f>
        <v>0</v>
      </c>
      <c r="C9" s="37">
        <f>Totals!C9</f>
        <v>0</v>
      </c>
      <c r="D9" s="37">
        <f>Totals!D9</f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2"/>
      <c r="K9" s="38">
        <f>(C9/9*12)+(D9)</f>
        <v>0</v>
      </c>
      <c r="L9" s="62">
        <f t="shared" ref="L9:L12" si="26">K9/12/173.33333333</f>
        <v>0</v>
      </c>
      <c r="M9" s="63">
        <f t="shared" si="1"/>
        <v>0</v>
      </c>
      <c r="N9" s="39">
        <f t="shared" si="22"/>
        <v>0</v>
      </c>
      <c r="O9" s="39">
        <f t="shared" si="2"/>
        <v>0</v>
      </c>
      <c r="P9" s="40">
        <f t="shared" si="3"/>
        <v>0</v>
      </c>
      <c r="Q9" s="41"/>
      <c r="R9" s="39">
        <f t="shared" si="4"/>
        <v>0</v>
      </c>
      <c r="S9" s="62">
        <f t="shared" ref="S9:S12" si="27">R9/12/173.33333333</f>
        <v>0</v>
      </c>
      <c r="T9" s="63">
        <f t="shared" si="5"/>
        <v>0</v>
      </c>
      <c r="U9" s="39">
        <f t="shared" ref="U9:U12" si="28">ROUND((R9/12*$F9),0)</f>
        <v>0</v>
      </c>
      <c r="V9" s="42">
        <f t="shared" si="6"/>
        <v>0</v>
      </c>
      <c r="W9" s="40">
        <f t="shared" si="7"/>
        <v>0</v>
      </c>
      <c r="X9" s="41"/>
      <c r="Y9" s="39">
        <f t="shared" si="8"/>
        <v>0</v>
      </c>
      <c r="Z9" s="62">
        <f t="shared" ref="Z9:Z12" si="29">Y9/12/173.33333333</f>
        <v>0</v>
      </c>
      <c r="AA9" s="63">
        <f t="shared" si="9"/>
        <v>0</v>
      </c>
      <c r="AB9" s="39">
        <f t="shared" si="23"/>
        <v>0</v>
      </c>
      <c r="AC9" s="39">
        <f t="shared" si="10"/>
        <v>0</v>
      </c>
      <c r="AD9" s="40">
        <f t="shared" si="11"/>
        <v>0</v>
      </c>
      <c r="AE9" s="41"/>
      <c r="AF9" s="39">
        <f t="shared" si="12"/>
        <v>0</v>
      </c>
      <c r="AG9" s="62">
        <f t="shared" ref="AG9:AG12" si="30">AF9/12/173.33333333</f>
        <v>0</v>
      </c>
      <c r="AH9" s="63">
        <f t="shared" si="13"/>
        <v>0</v>
      </c>
      <c r="AI9" s="39">
        <f t="shared" si="24"/>
        <v>0</v>
      </c>
      <c r="AJ9" s="39">
        <f t="shared" si="14"/>
        <v>0</v>
      </c>
      <c r="AK9" s="40">
        <f t="shared" si="15"/>
        <v>0</v>
      </c>
      <c r="AL9" s="41"/>
      <c r="AM9" s="39">
        <f t="shared" si="16"/>
        <v>0</v>
      </c>
      <c r="AN9" s="62">
        <f t="shared" ref="AN9:AN12" si="31">AM9/12/173.33333333</f>
        <v>0</v>
      </c>
      <c r="AO9" s="63">
        <f t="shared" si="17"/>
        <v>0</v>
      </c>
      <c r="AP9" s="39">
        <f t="shared" si="25"/>
        <v>0</v>
      </c>
      <c r="AQ9" s="39">
        <f t="shared" si="18"/>
        <v>0</v>
      </c>
      <c r="AR9" s="40">
        <f t="shared" si="19"/>
        <v>0</v>
      </c>
      <c r="AS9" s="41"/>
      <c r="AT9" s="68">
        <f t="shared" si="20"/>
        <v>0</v>
      </c>
      <c r="AU9" s="43">
        <f t="shared" si="21"/>
        <v>0</v>
      </c>
      <c r="AV9" s="12"/>
      <c r="AW9" s="33">
        <f t="shared" si="0"/>
        <v>0</v>
      </c>
    </row>
    <row r="10" spans="1:49" s="4" customFormat="1" x14ac:dyDescent="0.2">
      <c r="A10" s="11" t="s">
        <v>3</v>
      </c>
      <c r="B10" s="83">
        <f>Totals!B10</f>
        <v>0</v>
      </c>
      <c r="C10" s="37">
        <f>Totals!C10</f>
        <v>0</v>
      </c>
      <c r="D10" s="37">
        <f>Totals!D10</f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2"/>
      <c r="K10" s="38">
        <f>(C10/9*12)+(D10)</f>
        <v>0</v>
      </c>
      <c r="L10" s="62">
        <f t="shared" si="26"/>
        <v>0</v>
      </c>
      <c r="M10" s="63">
        <f t="shared" si="1"/>
        <v>0</v>
      </c>
      <c r="N10" s="39">
        <f t="shared" si="22"/>
        <v>0</v>
      </c>
      <c r="O10" s="39">
        <f t="shared" si="2"/>
        <v>0</v>
      </c>
      <c r="P10" s="40">
        <f t="shared" si="3"/>
        <v>0</v>
      </c>
      <c r="Q10" s="41"/>
      <c r="R10" s="39">
        <f t="shared" si="4"/>
        <v>0</v>
      </c>
      <c r="S10" s="62">
        <f t="shared" si="27"/>
        <v>0</v>
      </c>
      <c r="T10" s="63">
        <f t="shared" si="5"/>
        <v>0</v>
      </c>
      <c r="U10" s="39">
        <f t="shared" si="28"/>
        <v>0</v>
      </c>
      <c r="V10" s="42">
        <f t="shared" si="6"/>
        <v>0</v>
      </c>
      <c r="W10" s="40">
        <f t="shared" si="7"/>
        <v>0</v>
      </c>
      <c r="X10" s="41"/>
      <c r="Y10" s="39">
        <f t="shared" si="8"/>
        <v>0</v>
      </c>
      <c r="Z10" s="62">
        <f t="shared" si="29"/>
        <v>0</v>
      </c>
      <c r="AA10" s="63">
        <f t="shared" si="9"/>
        <v>0</v>
      </c>
      <c r="AB10" s="39">
        <f t="shared" si="23"/>
        <v>0</v>
      </c>
      <c r="AC10" s="39">
        <f t="shared" si="10"/>
        <v>0</v>
      </c>
      <c r="AD10" s="40">
        <f t="shared" si="11"/>
        <v>0</v>
      </c>
      <c r="AE10" s="41"/>
      <c r="AF10" s="39">
        <f t="shared" si="12"/>
        <v>0</v>
      </c>
      <c r="AG10" s="62">
        <f t="shared" si="30"/>
        <v>0</v>
      </c>
      <c r="AH10" s="63">
        <f t="shared" si="13"/>
        <v>0</v>
      </c>
      <c r="AI10" s="39">
        <f t="shared" si="24"/>
        <v>0</v>
      </c>
      <c r="AJ10" s="39">
        <f t="shared" si="14"/>
        <v>0</v>
      </c>
      <c r="AK10" s="40">
        <f t="shared" si="15"/>
        <v>0</v>
      </c>
      <c r="AL10" s="41"/>
      <c r="AM10" s="39">
        <f t="shared" si="16"/>
        <v>0</v>
      </c>
      <c r="AN10" s="62">
        <f t="shared" si="31"/>
        <v>0</v>
      </c>
      <c r="AO10" s="63">
        <f t="shared" si="17"/>
        <v>0</v>
      </c>
      <c r="AP10" s="39">
        <f t="shared" si="25"/>
        <v>0</v>
      </c>
      <c r="AQ10" s="39">
        <f t="shared" si="18"/>
        <v>0</v>
      </c>
      <c r="AR10" s="40">
        <f t="shared" si="19"/>
        <v>0</v>
      </c>
      <c r="AS10" s="41"/>
      <c r="AT10" s="68">
        <f t="shared" si="20"/>
        <v>0</v>
      </c>
      <c r="AU10" s="43">
        <f t="shared" si="21"/>
        <v>0</v>
      </c>
      <c r="AV10" s="12"/>
      <c r="AW10" s="33">
        <f t="shared" si="0"/>
        <v>0</v>
      </c>
    </row>
    <row r="11" spans="1:49" s="4" customFormat="1" x14ac:dyDescent="0.2">
      <c r="A11" s="11" t="s">
        <v>4</v>
      </c>
      <c r="B11" s="83">
        <f>Totals!B11</f>
        <v>0</v>
      </c>
      <c r="C11" s="37">
        <f>Totals!C11</f>
        <v>0</v>
      </c>
      <c r="D11" s="37">
        <f>Totals!D11</f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2"/>
      <c r="K11" s="38">
        <f>(C11/9*12)+(D11)</f>
        <v>0</v>
      </c>
      <c r="L11" s="62">
        <f t="shared" si="26"/>
        <v>0</v>
      </c>
      <c r="M11" s="63">
        <f t="shared" si="1"/>
        <v>0</v>
      </c>
      <c r="N11" s="39">
        <f t="shared" si="22"/>
        <v>0</v>
      </c>
      <c r="O11" s="39">
        <f t="shared" si="2"/>
        <v>0</v>
      </c>
      <c r="P11" s="40">
        <f t="shared" si="3"/>
        <v>0</v>
      </c>
      <c r="Q11" s="41"/>
      <c r="R11" s="39">
        <f t="shared" si="4"/>
        <v>0</v>
      </c>
      <c r="S11" s="62">
        <f t="shared" si="27"/>
        <v>0</v>
      </c>
      <c r="T11" s="63">
        <f t="shared" si="5"/>
        <v>0</v>
      </c>
      <c r="U11" s="39">
        <f t="shared" si="28"/>
        <v>0</v>
      </c>
      <c r="V11" s="42">
        <f t="shared" si="6"/>
        <v>0</v>
      </c>
      <c r="W11" s="40">
        <f t="shared" si="7"/>
        <v>0</v>
      </c>
      <c r="X11" s="41"/>
      <c r="Y11" s="39">
        <f t="shared" si="8"/>
        <v>0</v>
      </c>
      <c r="Z11" s="62">
        <f t="shared" si="29"/>
        <v>0</v>
      </c>
      <c r="AA11" s="63">
        <f t="shared" si="9"/>
        <v>0</v>
      </c>
      <c r="AB11" s="39">
        <f t="shared" si="23"/>
        <v>0</v>
      </c>
      <c r="AC11" s="39">
        <f t="shared" si="10"/>
        <v>0</v>
      </c>
      <c r="AD11" s="40">
        <f t="shared" si="11"/>
        <v>0</v>
      </c>
      <c r="AE11" s="41"/>
      <c r="AF11" s="39">
        <f t="shared" si="12"/>
        <v>0</v>
      </c>
      <c r="AG11" s="62">
        <f t="shared" si="30"/>
        <v>0</v>
      </c>
      <c r="AH11" s="63">
        <f t="shared" si="13"/>
        <v>0</v>
      </c>
      <c r="AI11" s="39">
        <f t="shared" si="24"/>
        <v>0</v>
      </c>
      <c r="AJ11" s="39">
        <f t="shared" si="14"/>
        <v>0</v>
      </c>
      <c r="AK11" s="40">
        <f t="shared" si="15"/>
        <v>0</v>
      </c>
      <c r="AL11" s="41"/>
      <c r="AM11" s="39">
        <f t="shared" si="16"/>
        <v>0</v>
      </c>
      <c r="AN11" s="62">
        <f t="shared" si="31"/>
        <v>0</v>
      </c>
      <c r="AO11" s="63">
        <f t="shared" si="17"/>
        <v>0</v>
      </c>
      <c r="AP11" s="39">
        <f t="shared" si="25"/>
        <v>0</v>
      </c>
      <c r="AQ11" s="39">
        <f t="shared" si="18"/>
        <v>0</v>
      </c>
      <c r="AR11" s="40">
        <f t="shared" si="19"/>
        <v>0</v>
      </c>
      <c r="AS11" s="41"/>
      <c r="AT11" s="68">
        <f t="shared" si="20"/>
        <v>0</v>
      </c>
      <c r="AU11" s="43">
        <f t="shared" si="21"/>
        <v>0</v>
      </c>
      <c r="AV11" s="12"/>
      <c r="AW11" s="33">
        <f t="shared" si="0"/>
        <v>0</v>
      </c>
    </row>
    <row r="12" spans="1:49" s="4" customFormat="1" x14ac:dyDescent="0.2">
      <c r="A12" s="11" t="s">
        <v>5</v>
      </c>
      <c r="B12" s="83">
        <f>Totals!B12</f>
        <v>0</v>
      </c>
      <c r="C12" s="37">
        <f>Totals!C12</f>
        <v>0</v>
      </c>
      <c r="D12" s="37">
        <f>Totals!D12</f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2"/>
      <c r="K12" s="38">
        <f>(C12/9*12)+(D12)</f>
        <v>0</v>
      </c>
      <c r="L12" s="62">
        <f t="shared" si="26"/>
        <v>0</v>
      </c>
      <c r="M12" s="63">
        <f t="shared" si="1"/>
        <v>0</v>
      </c>
      <c r="N12" s="39">
        <f t="shared" si="22"/>
        <v>0</v>
      </c>
      <c r="O12" s="39">
        <f t="shared" si="2"/>
        <v>0</v>
      </c>
      <c r="P12" s="40">
        <f t="shared" si="3"/>
        <v>0</v>
      </c>
      <c r="Q12" s="41"/>
      <c r="R12" s="39">
        <f t="shared" si="4"/>
        <v>0</v>
      </c>
      <c r="S12" s="62">
        <f t="shared" si="27"/>
        <v>0</v>
      </c>
      <c r="T12" s="63">
        <f t="shared" si="5"/>
        <v>0</v>
      </c>
      <c r="U12" s="39">
        <f t="shared" si="28"/>
        <v>0</v>
      </c>
      <c r="V12" s="42">
        <f t="shared" si="6"/>
        <v>0</v>
      </c>
      <c r="W12" s="40">
        <f t="shared" si="7"/>
        <v>0</v>
      </c>
      <c r="X12" s="41"/>
      <c r="Y12" s="39">
        <f t="shared" si="8"/>
        <v>0</v>
      </c>
      <c r="Z12" s="62">
        <f t="shared" si="29"/>
        <v>0</v>
      </c>
      <c r="AA12" s="63">
        <f t="shared" si="9"/>
        <v>0</v>
      </c>
      <c r="AB12" s="39">
        <f t="shared" si="23"/>
        <v>0</v>
      </c>
      <c r="AC12" s="39">
        <f t="shared" si="10"/>
        <v>0</v>
      </c>
      <c r="AD12" s="40">
        <f t="shared" si="11"/>
        <v>0</v>
      </c>
      <c r="AE12" s="41"/>
      <c r="AF12" s="39">
        <f t="shared" si="12"/>
        <v>0</v>
      </c>
      <c r="AG12" s="62">
        <f t="shared" si="30"/>
        <v>0</v>
      </c>
      <c r="AH12" s="63">
        <f t="shared" si="13"/>
        <v>0</v>
      </c>
      <c r="AI12" s="39">
        <f t="shared" si="24"/>
        <v>0</v>
      </c>
      <c r="AJ12" s="39">
        <f t="shared" si="14"/>
        <v>0</v>
      </c>
      <c r="AK12" s="40">
        <f t="shared" si="15"/>
        <v>0</v>
      </c>
      <c r="AL12" s="41"/>
      <c r="AM12" s="39">
        <f t="shared" si="16"/>
        <v>0</v>
      </c>
      <c r="AN12" s="62">
        <f t="shared" si="31"/>
        <v>0</v>
      </c>
      <c r="AO12" s="63">
        <f t="shared" si="17"/>
        <v>0</v>
      </c>
      <c r="AP12" s="39">
        <f t="shared" si="25"/>
        <v>0</v>
      </c>
      <c r="AQ12" s="39">
        <f t="shared" si="18"/>
        <v>0</v>
      </c>
      <c r="AR12" s="40">
        <f t="shared" si="19"/>
        <v>0</v>
      </c>
      <c r="AS12" s="41"/>
      <c r="AT12" s="68">
        <f t="shared" si="20"/>
        <v>0</v>
      </c>
      <c r="AU12" s="43">
        <f t="shared" si="21"/>
        <v>0</v>
      </c>
      <c r="AV12" s="12"/>
      <c r="AW12" s="33">
        <f t="shared" si="0"/>
        <v>0</v>
      </c>
    </row>
    <row r="13" spans="1:49" s="4" customFormat="1" x14ac:dyDescent="0.2">
      <c r="A13" s="77" t="s">
        <v>10</v>
      </c>
      <c r="D13" s="80" t="s">
        <v>71</v>
      </c>
      <c r="E13" s="33">
        <f>SUM(E7:E12)</f>
        <v>0</v>
      </c>
      <c r="F13" s="33">
        <f>SUM(F7:F12)</f>
        <v>0</v>
      </c>
      <c r="G13" s="33">
        <f>SUM(G7:G12)</f>
        <v>0</v>
      </c>
      <c r="H13" s="33">
        <f>SUM(H7:H12)</f>
        <v>0</v>
      </c>
      <c r="I13" s="33">
        <f>SUM(I7:I12)</f>
        <v>0</v>
      </c>
      <c r="J13" s="2"/>
      <c r="K13" s="9"/>
      <c r="L13" s="17"/>
      <c r="M13" s="64"/>
      <c r="N13" s="54">
        <f>SUM(N7:N12)</f>
        <v>0</v>
      </c>
      <c r="O13" s="54">
        <f>SUM(O7:O12)</f>
        <v>0</v>
      </c>
      <c r="P13" s="55">
        <f>SUM(P7:P12)</f>
        <v>0</v>
      </c>
      <c r="Q13" s="41"/>
      <c r="R13" s="46"/>
      <c r="S13" s="46"/>
      <c r="T13" s="64"/>
      <c r="U13" s="54">
        <f t="shared" ref="U13:W13" si="32">SUM(U7:U12)</f>
        <v>0</v>
      </c>
      <c r="V13" s="54">
        <f t="shared" si="32"/>
        <v>0</v>
      </c>
      <c r="W13" s="55">
        <f t="shared" si="32"/>
        <v>0</v>
      </c>
      <c r="X13" s="41"/>
      <c r="Y13" s="46"/>
      <c r="Z13" s="46"/>
      <c r="AA13" s="64"/>
      <c r="AB13" s="54">
        <f t="shared" ref="AB13:AD13" si="33">SUM(AB7:AB12)</f>
        <v>0</v>
      </c>
      <c r="AC13" s="54">
        <f t="shared" si="33"/>
        <v>0</v>
      </c>
      <c r="AD13" s="55">
        <f t="shared" si="33"/>
        <v>0</v>
      </c>
      <c r="AE13" s="41"/>
      <c r="AF13" s="46"/>
      <c r="AG13" s="46"/>
      <c r="AH13" s="64"/>
      <c r="AI13" s="54">
        <f t="shared" ref="AI13:AK13" si="34">SUM(AI7:AI12)</f>
        <v>0</v>
      </c>
      <c r="AJ13" s="54">
        <f t="shared" si="34"/>
        <v>0</v>
      </c>
      <c r="AK13" s="55">
        <f t="shared" si="34"/>
        <v>0</v>
      </c>
      <c r="AL13" s="41"/>
      <c r="AM13" s="46"/>
      <c r="AN13" s="46"/>
      <c r="AO13" s="64"/>
      <c r="AP13" s="54">
        <f t="shared" ref="AP13:AR13" si="35">SUM(AP7:AP12)</f>
        <v>0</v>
      </c>
      <c r="AQ13" s="54">
        <f t="shared" si="35"/>
        <v>0</v>
      </c>
      <c r="AR13" s="55">
        <f t="shared" si="35"/>
        <v>0</v>
      </c>
      <c r="AS13" s="41"/>
      <c r="AT13" s="69">
        <f t="shared" si="20"/>
        <v>0</v>
      </c>
      <c r="AU13" s="55">
        <f>SUM(AU7:AU12)</f>
        <v>0</v>
      </c>
      <c r="AV13" s="10"/>
      <c r="AW13" s="33">
        <f t="shared" si="0"/>
        <v>0</v>
      </c>
    </row>
    <row r="14" spans="1:49" s="4" customFormat="1" x14ac:dyDescent="0.2">
      <c r="E14" s="140" t="s">
        <v>54</v>
      </c>
      <c r="F14" s="140"/>
      <c r="G14" s="140"/>
      <c r="H14" s="140"/>
      <c r="I14" s="140"/>
      <c r="J14" s="2"/>
      <c r="K14" s="9"/>
      <c r="L14" s="17"/>
      <c r="M14" s="64"/>
      <c r="N14" s="10"/>
      <c r="O14" s="10"/>
      <c r="P14" s="13"/>
      <c r="Q14" s="2"/>
      <c r="R14" s="10"/>
      <c r="S14" s="10"/>
      <c r="T14" s="64"/>
      <c r="U14" s="10"/>
      <c r="V14" s="17"/>
      <c r="W14" s="13"/>
      <c r="X14" s="2"/>
      <c r="Y14" s="10"/>
      <c r="Z14" s="10"/>
      <c r="AA14" s="64"/>
      <c r="AB14" s="10"/>
      <c r="AC14" s="10"/>
      <c r="AD14" s="13"/>
      <c r="AE14" s="2"/>
      <c r="AF14" s="10"/>
      <c r="AG14" s="10"/>
      <c r="AH14" s="64"/>
      <c r="AI14" s="10"/>
      <c r="AJ14" s="10"/>
      <c r="AK14" s="13"/>
      <c r="AL14" s="2"/>
      <c r="AM14" s="10"/>
      <c r="AN14" s="10"/>
      <c r="AO14" s="64"/>
      <c r="AP14" s="10"/>
      <c r="AQ14" s="10"/>
      <c r="AR14" s="13"/>
      <c r="AS14" s="2"/>
      <c r="AU14" s="13"/>
      <c r="AW14" s="33"/>
    </row>
    <row r="15" spans="1:49" s="4" customFormat="1" x14ac:dyDescent="0.2">
      <c r="A15" s="1" t="s">
        <v>11</v>
      </c>
      <c r="C15" s="4" t="s">
        <v>43</v>
      </c>
      <c r="D15" s="4" t="s">
        <v>53</v>
      </c>
      <c r="E15" s="4" t="s">
        <v>46</v>
      </c>
      <c r="F15" s="4" t="s">
        <v>47</v>
      </c>
      <c r="G15" s="4" t="s">
        <v>48</v>
      </c>
      <c r="H15" s="4" t="s">
        <v>49</v>
      </c>
      <c r="I15" s="4" t="s">
        <v>50</v>
      </c>
      <c r="J15" s="2"/>
      <c r="K15" s="9"/>
      <c r="L15" s="17"/>
      <c r="M15" s="64"/>
      <c r="N15" s="10"/>
      <c r="O15" s="10"/>
      <c r="P15" s="13"/>
      <c r="Q15" s="2"/>
      <c r="R15" s="10"/>
      <c r="S15" s="10"/>
      <c r="T15" s="64"/>
      <c r="U15" s="10"/>
      <c r="V15" s="17"/>
      <c r="W15" s="13"/>
      <c r="X15" s="2"/>
      <c r="Y15" s="10"/>
      <c r="Z15" s="10"/>
      <c r="AA15" s="64"/>
      <c r="AB15" s="10"/>
      <c r="AC15" s="10"/>
      <c r="AD15" s="13"/>
      <c r="AE15" s="2"/>
      <c r="AF15" s="10"/>
      <c r="AG15" s="10"/>
      <c r="AH15" s="64"/>
      <c r="AI15" s="10"/>
      <c r="AJ15" s="10"/>
      <c r="AK15" s="13"/>
      <c r="AL15" s="2"/>
      <c r="AM15" s="10"/>
      <c r="AN15" s="10"/>
      <c r="AO15" s="64"/>
      <c r="AP15" s="10"/>
      <c r="AQ15" s="10"/>
      <c r="AR15" s="13"/>
      <c r="AS15" s="2"/>
      <c r="AU15" s="13"/>
      <c r="AW15" s="33"/>
    </row>
    <row r="16" spans="1:49" s="4" customFormat="1" x14ac:dyDescent="0.2">
      <c r="A16" s="61" t="s">
        <v>59</v>
      </c>
      <c r="B16" s="83">
        <f>Totals!B16</f>
        <v>0</v>
      </c>
      <c r="C16" s="90">
        <v>0</v>
      </c>
      <c r="D16" s="91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2"/>
      <c r="K16" s="38">
        <f>($D16)</f>
        <v>0</v>
      </c>
      <c r="L16" s="62">
        <f t="shared" ref="L16:L24" si="36">K16/12/173.33333333</f>
        <v>0</v>
      </c>
      <c r="M16" s="63">
        <f>E16*173.333333*$C$16</f>
        <v>0</v>
      </c>
      <c r="N16" s="39">
        <f>ROUND((K16/12*$E16*$C16),0)</f>
        <v>0</v>
      </c>
      <c r="O16" s="39">
        <f>ROUND(N16*$A$41,0)</f>
        <v>0</v>
      </c>
      <c r="P16" s="40">
        <f t="shared" ref="P16:P35" si="37">O16+N16</f>
        <v>0</v>
      </c>
      <c r="Q16" s="41"/>
      <c r="R16" s="39">
        <f t="shared" ref="R16:R35" si="38">ROUND(K16*(1+$B$2),0)</f>
        <v>0</v>
      </c>
      <c r="S16" s="62">
        <f t="shared" ref="S16:S24" si="39">R16/12/173.33333333</f>
        <v>0</v>
      </c>
      <c r="T16" s="63">
        <f>F16*173.333333*$C$16</f>
        <v>0</v>
      </c>
      <c r="U16" s="39">
        <f>ROUND((R16/12*$F16*$C16),0)</f>
        <v>0</v>
      </c>
      <c r="V16" s="42">
        <f>ROUND(U16*$A$41,0)</f>
        <v>0</v>
      </c>
      <c r="W16" s="40">
        <f t="shared" ref="W16:W35" si="40">V16+U16</f>
        <v>0</v>
      </c>
      <c r="X16" s="41"/>
      <c r="Y16" s="39">
        <f t="shared" ref="Y16:Y35" si="41">ROUND(R16*(1+$B$2),0)</f>
        <v>0</v>
      </c>
      <c r="Z16" s="62">
        <f t="shared" ref="Z16:Z24" si="42">Y16/12/173.33333333</f>
        <v>0</v>
      </c>
      <c r="AA16" s="63">
        <f>G16*173.333333*$C$16</f>
        <v>0</v>
      </c>
      <c r="AB16" s="39">
        <f>ROUND((Y16/12*$G16*$C16),0)</f>
        <v>0</v>
      </c>
      <c r="AC16" s="39">
        <f>ROUND(AB16*$A$41,0)</f>
        <v>0</v>
      </c>
      <c r="AD16" s="40">
        <f t="shared" ref="AD16:AD35" si="43">AC16+AB16</f>
        <v>0</v>
      </c>
      <c r="AE16" s="41"/>
      <c r="AF16" s="39">
        <f t="shared" ref="AF16:AF35" si="44">ROUND(Y16*(1+$B$2),0)</f>
        <v>0</v>
      </c>
      <c r="AG16" s="62">
        <f t="shared" ref="AG16:AG24" si="45">AF16/12/173.33333333</f>
        <v>0</v>
      </c>
      <c r="AH16" s="63">
        <f>H16*173.333333*$C$16</f>
        <v>0</v>
      </c>
      <c r="AI16" s="39">
        <f>ROUND((AF16/12*$H16*$C16),0)</f>
        <v>0</v>
      </c>
      <c r="AJ16" s="39">
        <f>ROUND(AI16*$A$41,0)</f>
        <v>0</v>
      </c>
      <c r="AK16" s="40">
        <f t="shared" ref="AK16:AK35" si="46">AJ16+AI16</f>
        <v>0</v>
      </c>
      <c r="AL16" s="41"/>
      <c r="AM16" s="39">
        <f t="shared" ref="AM16:AM35" si="47">ROUND(AF16*(1+$B$2),0)</f>
        <v>0</v>
      </c>
      <c r="AN16" s="62">
        <f t="shared" ref="AN16:AN24" si="48">AM16/12/173.33333333</f>
        <v>0</v>
      </c>
      <c r="AO16" s="63">
        <f>I16*173.333333*$C$16</f>
        <v>0</v>
      </c>
      <c r="AP16" s="39">
        <f>ROUND((AM16/12*$I16*$C16),0)</f>
        <v>0</v>
      </c>
      <c r="AQ16" s="39">
        <f>ROUND(AP16*$A$41,0)</f>
        <v>0</v>
      </c>
      <c r="AR16" s="40">
        <f t="shared" ref="AR16:AR35" si="49">AQ16+AP16</f>
        <v>0</v>
      </c>
      <c r="AS16" s="41"/>
      <c r="AT16" s="68">
        <f t="shared" ref="AT16:AT37" si="50">N16+U16+AB16+AI16+AP16</f>
        <v>0</v>
      </c>
      <c r="AU16" s="43">
        <f t="shared" ref="AU16:AU36" si="51">AR16+AK16+AD16+W16+P16</f>
        <v>0</v>
      </c>
      <c r="AW16" s="33">
        <f>SUM(M21+T21+AA21+AH21+AO21)</f>
        <v>0</v>
      </c>
    </row>
    <row r="17" spans="1:49" s="4" customFormat="1" x14ac:dyDescent="0.2">
      <c r="A17" s="61" t="s">
        <v>59</v>
      </c>
      <c r="B17" s="83">
        <f>Totals!B17</f>
        <v>0</v>
      </c>
      <c r="C17" s="90">
        <v>0</v>
      </c>
      <c r="D17" s="91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2"/>
      <c r="K17" s="38">
        <f>($D17)</f>
        <v>0</v>
      </c>
      <c r="L17" s="62">
        <f t="shared" si="36"/>
        <v>0</v>
      </c>
      <c r="M17" s="63">
        <f>E17*173.333333*$C$16</f>
        <v>0</v>
      </c>
      <c r="N17" s="39">
        <f>ROUND((K17/12*$E17*$C17),0)</f>
        <v>0</v>
      </c>
      <c r="O17" s="39">
        <f>ROUND(N17*$A$41,0)</f>
        <v>0</v>
      </c>
      <c r="P17" s="40">
        <f t="shared" si="37"/>
        <v>0</v>
      </c>
      <c r="Q17" s="41"/>
      <c r="R17" s="39">
        <f t="shared" si="38"/>
        <v>0</v>
      </c>
      <c r="S17" s="62">
        <f t="shared" si="39"/>
        <v>0</v>
      </c>
      <c r="T17" s="63">
        <f>F17*173.333333*$C$16</f>
        <v>0</v>
      </c>
      <c r="U17" s="39">
        <f>ROUND((R17/12*$F17*$C17),0)</f>
        <v>0</v>
      </c>
      <c r="V17" s="42">
        <f>ROUND(U17*$A$41,0)</f>
        <v>0</v>
      </c>
      <c r="W17" s="40">
        <f t="shared" si="40"/>
        <v>0</v>
      </c>
      <c r="X17" s="41"/>
      <c r="Y17" s="39">
        <f t="shared" si="41"/>
        <v>0</v>
      </c>
      <c r="Z17" s="62">
        <f t="shared" si="42"/>
        <v>0</v>
      </c>
      <c r="AA17" s="63">
        <f>G17*173.333333*$C$16</f>
        <v>0</v>
      </c>
      <c r="AB17" s="39">
        <f>ROUND((Y17/12*$G17*$C17),0)</f>
        <v>0</v>
      </c>
      <c r="AC17" s="39">
        <f>ROUND(AB17*$A$41,0)</f>
        <v>0</v>
      </c>
      <c r="AD17" s="40">
        <f t="shared" si="43"/>
        <v>0</v>
      </c>
      <c r="AE17" s="41"/>
      <c r="AF17" s="39">
        <f t="shared" si="44"/>
        <v>0</v>
      </c>
      <c r="AG17" s="62">
        <f t="shared" si="45"/>
        <v>0</v>
      </c>
      <c r="AH17" s="63">
        <f>H17*173.333333*$C$16</f>
        <v>0</v>
      </c>
      <c r="AI17" s="39">
        <f>ROUND((AF17/12*$H17*$C17),0)</f>
        <v>0</v>
      </c>
      <c r="AJ17" s="39">
        <f>ROUND(AI17*$A$41,0)</f>
        <v>0</v>
      </c>
      <c r="AK17" s="40">
        <f t="shared" si="46"/>
        <v>0</v>
      </c>
      <c r="AL17" s="41"/>
      <c r="AM17" s="39">
        <f t="shared" si="47"/>
        <v>0</v>
      </c>
      <c r="AN17" s="62">
        <f t="shared" si="48"/>
        <v>0</v>
      </c>
      <c r="AO17" s="63">
        <f>I17*173.333333*$C$16</f>
        <v>0</v>
      </c>
      <c r="AP17" s="39">
        <f>ROUND((AM17/12*$I17*$C17),0)</f>
        <v>0</v>
      </c>
      <c r="AQ17" s="39">
        <f>ROUND(AP17*$A$41,0)</f>
        <v>0</v>
      </c>
      <c r="AR17" s="40">
        <f t="shared" si="49"/>
        <v>0</v>
      </c>
      <c r="AS17" s="41"/>
      <c r="AT17" s="68">
        <f t="shared" si="50"/>
        <v>0</v>
      </c>
      <c r="AU17" s="43">
        <f t="shared" si="51"/>
        <v>0</v>
      </c>
      <c r="AW17" s="33">
        <f>SUM(M22+T22+AA22+AH22+AO22)</f>
        <v>0</v>
      </c>
    </row>
    <row r="18" spans="1:49" s="4" customFormat="1" x14ac:dyDescent="0.2">
      <c r="A18" s="61" t="s">
        <v>59</v>
      </c>
      <c r="B18" s="83">
        <f>Totals!B18</f>
        <v>0</v>
      </c>
      <c r="C18" s="90">
        <v>0</v>
      </c>
      <c r="D18" s="91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2"/>
      <c r="K18" s="38">
        <f>($D18)</f>
        <v>0</v>
      </c>
      <c r="L18" s="62">
        <f t="shared" si="36"/>
        <v>0</v>
      </c>
      <c r="M18" s="63">
        <f>E18*173.333333*$C$16</f>
        <v>0</v>
      </c>
      <c r="N18" s="39">
        <f>ROUND((K18/12*$E18*$C18),0)</f>
        <v>0</v>
      </c>
      <c r="O18" s="39">
        <f>ROUND(N18*$A$41,0)</f>
        <v>0</v>
      </c>
      <c r="P18" s="40">
        <f t="shared" si="37"/>
        <v>0</v>
      </c>
      <c r="Q18" s="41"/>
      <c r="R18" s="39">
        <f t="shared" si="38"/>
        <v>0</v>
      </c>
      <c r="S18" s="62">
        <f t="shared" si="39"/>
        <v>0</v>
      </c>
      <c r="T18" s="63">
        <f>F18*173.333333*$C$16</f>
        <v>0</v>
      </c>
      <c r="U18" s="39">
        <f>ROUND((R18/12*$F18*$C18),0)</f>
        <v>0</v>
      </c>
      <c r="V18" s="42">
        <f>ROUND(U18*$A$41,0)</f>
        <v>0</v>
      </c>
      <c r="W18" s="40">
        <f t="shared" si="40"/>
        <v>0</v>
      </c>
      <c r="X18" s="41"/>
      <c r="Y18" s="39">
        <f t="shared" si="41"/>
        <v>0</v>
      </c>
      <c r="Z18" s="62">
        <f t="shared" si="42"/>
        <v>0</v>
      </c>
      <c r="AA18" s="63">
        <f>G18*173.333333*$C$16</f>
        <v>0</v>
      </c>
      <c r="AB18" s="39">
        <f>ROUND((Y18/12*$G18*$C18),0)</f>
        <v>0</v>
      </c>
      <c r="AC18" s="39">
        <f>ROUND(AB18*$A$41,0)</f>
        <v>0</v>
      </c>
      <c r="AD18" s="40">
        <f t="shared" si="43"/>
        <v>0</v>
      </c>
      <c r="AE18" s="41"/>
      <c r="AF18" s="39">
        <f t="shared" si="44"/>
        <v>0</v>
      </c>
      <c r="AG18" s="62">
        <f t="shared" si="45"/>
        <v>0</v>
      </c>
      <c r="AH18" s="63">
        <f>H18*173.333333*$C$16</f>
        <v>0</v>
      </c>
      <c r="AI18" s="39">
        <f>ROUND((AF18/12*$H18*$C18),0)</f>
        <v>0</v>
      </c>
      <c r="AJ18" s="39">
        <f>ROUND(AI18*$A$41,0)</f>
        <v>0</v>
      </c>
      <c r="AK18" s="40">
        <f t="shared" si="46"/>
        <v>0</v>
      </c>
      <c r="AL18" s="41"/>
      <c r="AM18" s="39">
        <f t="shared" si="47"/>
        <v>0</v>
      </c>
      <c r="AN18" s="62">
        <f t="shared" si="48"/>
        <v>0</v>
      </c>
      <c r="AO18" s="63">
        <f>I18*173.333333*$C$16</f>
        <v>0</v>
      </c>
      <c r="AP18" s="39">
        <f>ROUND((AM18/12*$I18*$C18),0)</f>
        <v>0</v>
      </c>
      <c r="AQ18" s="39">
        <f>ROUND(AP18*$A$41,0)</f>
        <v>0</v>
      </c>
      <c r="AR18" s="40">
        <f t="shared" si="49"/>
        <v>0</v>
      </c>
      <c r="AS18" s="41"/>
      <c r="AT18" s="68">
        <f t="shared" si="50"/>
        <v>0</v>
      </c>
      <c r="AU18" s="43">
        <f t="shared" si="51"/>
        <v>0</v>
      </c>
      <c r="AW18" s="33">
        <f>SUM(M25+T25+AA25+AH25+AO25)</f>
        <v>0</v>
      </c>
    </row>
    <row r="19" spans="1:49" s="4" customFormat="1" x14ac:dyDescent="0.2">
      <c r="A19" s="61" t="s">
        <v>59</v>
      </c>
      <c r="B19" s="83">
        <f>Totals!B19</f>
        <v>0</v>
      </c>
      <c r="C19" s="90">
        <v>0</v>
      </c>
      <c r="D19" s="91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2"/>
      <c r="K19" s="38">
        <f>($D19)</f>
        <v>0</v>
      </c>
      <c r="L19" s="62">
        <f t="shared" si="36"/>
        <v>0</v>
      </c>
      <c r="M19" s="63">
        <f>E19*173.333333*$C$16</f>
        <v>0</v>
      </c>
      <c r="N19" s="39">
        <f>ROUND((K19/12*$E19*$C19),0)</f>
        <v>0</v>
      </c>
      <c r="O19" s="39">
        <f>ROUND(N19*$A$41,0)</f>
        <v>0</v>
      </c>
      <c r="P19" s="40">
        <f t="shared" si="37"/>
        <v>0</v>
      </c>
      <c r="Q19" s="41"/>
      <c r="R19" s="39">
        <f t="shared" si="38"/>
        <v>0</v>
      </c>
      <c r="S19" s="62">
        <f t="shared" si="39"/>
        <v>0</v>
      </c>
      <c r="T19" s="63">
        <f>F19*173.333333*$C$16</f>
        <v>0</v>
      </c>
      <c r="U19" s="39">
        <f>ROUND((R19/12*$F19*$C19),0)</f>
        <v>0</v>
      </c>
      <c r="V19" s="42">
        <f>ROUND(U19*$A$41,0)</f>
        <v>0</v>
      </c>
      <c r="W19" s="40">
        <f t="shared" si="40"/>
        <v>0</v>
      </c>
      <c r="X19" s="41"/>
      <c r="Y19" s="39">
        <f t="shared" si="41"/>
        <v>0</v>
      </c>
      <c r="Z19" s="62">
        <f t="shared" si="42"/>
        <v>0</v>
      </c>
      <c r="AA19" s="63">
        <f>G19*173.333333*$C$16</f>
        <v>0</v>
      </c>
      <c r="AB19" s="39">
        <f>ROUND((Y19/12*$G19*$C19),0)</f>
        <v>0</v>
      </c>
      <c r="AC19" s="39">
        <f>ROUND(AB19*$A$41,0)</f>
        <v>0</v>
      </c>
      <c r="AD19" s="40">
        <f t="shared" si="43"/>
        <v>0</v>
      </c>
      <c r="AE19" s="41"/>
      <c r="AF19" s="39">
        <f t="shared" si="44"/>
        <v>0</v>
      </c>
      <c r="AG19" s="62">
        <f t="shared" si="45"/>
        <v>0</v>
      </c>
      <c r="AH19" s="63">
        <f>H19*173.333333*$C$16</f>
        <v>0</v>
      </c>
      <c r="AI19" s="39">
        <f>ROUND((AF19/12*$H19*$C19),0)</f>
        <v>0</v>
      </c>
      <c r="AJ19" s="39">
        <f>ROUND(AI19*$A$41,0)</f>
        <v>0</v>
      </c>
      <c r="AK19" s="40">
        <f t="shared" si="46"/>
        <v>0</v>
      </c>
      <c r="AL19" s="41"/>
      <c r="AM19" s="39">
        <f t="shared" si="47"/>
        <v>0</v>
      </c>
      <c r="AN19" s="62">
        <f t="shared" si="48"/>
        <v>0</v>
      </c>
      <c r="AO19" s="63">
        <f>I19*173.333333*$C$16</f>
        <v>0</v>
      </c>
      <c r="AP19" s="39">
        <f>ROUND((AM19/12*$I19*$C19),0)</f>
        <v>0</v>
      </c>
      <c r="AQ19" s="39">
        <f>ROUND(AP19*$A$41,0)</f>
        <v>0</v>
      </c>
      <c r="AR19" s="40">
        <f t="shared" si="49"/>
        <v>0</v>
      </c>
      <c r="AS19" s="41"/>
      <c r="AT19" s="68">
        <f t="shared" si="50"/>
        <v>0</v>
      </c>
      <c r="AU19" s="43">
        <f t="shared" si="51"/>
        <v>0</v>
      </c>
      <c r="AW19" s="33">
        <f>SUM(M26+T26+AA26+AH26+AO26)</f>
        <v>0</v>
      </c>
    </row>
    <row r="20" spans="1:49" s="4" customFormat="1" x14ac:dyDescent="0.2">
      <c r="A20" s="4" t="s">
        <v>32</v>
      </c>
      <c r="B20" s="83">
        <f>Totals!B20</f>
        <v>0</v>
      </c>
      <c r="C20" s="90">
        <v>0</v>
      </c>
      <c r="D20" s="91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2"/>
      <c r="K20" s="38">
        <f t="shared" ref="K20:K35" si="52">($D20)</f>
        <v>0</v>
      </c>
      <c r="L20" s="62">
        <f t="shared" si="36"/>
        <v>0</v>
      </c>
      <c r="M20" s="63">
        <f>E20*173.333333*$C$21</f>
        <v>0</v>
      </c>
      <c r="N20" s="39">
        <f t="shared" ref="N20:N35" si="53">ROUND((K20/12*$E20*$C20),0)</f>
        <v>0</v>
      </c>
      <c r="O20" s="39">
        <f>ROUND(N20*$A$40,0)</f>
        <v>0</v>
      </c>
      <c r="P20" s="40">
        <f t="shared" si="37"/>
        <v>0</v>
      </c>
      <c r="Q20" s="41"/>
      <c r="R20" s="39">
        <f t="shared" si="38"/>
        <v>0</v>
      </c>
      <c r="S20" s="62">
        <f t="shared" si="39"/>
        <v>0</v>
      </c>
      <c r="T20" s="63">
        <f>F20*173.333333*$C$21</f>
        <v>0</v>
      </c>
      <c r="U20" s="39">
        <f t="shared" ref="U20:U35" si="54">ROUND((R20/12*$F20*$C20),0)</f>
        <v>0</v>
      </c>
      <c r="V20" s="39">
        <f>ROUND(U20*$A$40,0)</f>
        <v>0</v>
      </c>
      <c r="W20" s="40">
        <f t="shared" si="40"/>
        <v>0</v>
      </c>
      <c r="X20" s="41"/>
      <c r="Y20" s="39">
        <f t="shared" si="41"/>
        <v>0</v>
      </c>
      <c r="Z20" s="62">
        <f t="shared" si="42"/>
        <v>0</v>
      </c>
      <c r="AA20" s="63">
        <f>G20*173.333333*$C$21</f>
        <v>0</v>
      </c>
      <c r="AB20" s="39">
        <f t="shared" ref="AB20:AB35" si="55">ROUND((Y20/12*$G20*$C20),0)</f>
        <v>0</v>
      </c>
      <c r="AC20" s="39">
        <f>ROUND(AB20*$A$40,0)</f>
        <v>0</v>
      </c>
      <c r="AD20" s="40">
        <f t="shared" si="43"/>
        <v>0</v>
      </c>
      <c r="AE20" s="41"/>
      <c r="AF20" s="39">
        <f t="shared" si="44"/>
        <v>0</v>
      </c>
      <c r="AG20" s="62">
        <f t="shared" si="45"/>
        <v>0</v>
      </c>
      <c r="AH20" s="63">
        <f>H20*173.333333*$C$21</f>
        <v>0</v>
      </c>
      <c r="AI20" s="39">
        <f t="shared" ref="AI20:AI35" si="56">ROUND((AF20/12*$H20*$C20),0)</f>
        <v>0</v>
      </c>
      <c r="AJ20" s="39">
        <f>ROUND(AI20*$A$40,0)</f>
        <v>0</v>
      </c>
      <c r="AK20" s="40">
        <f t="shared" si="46"/>
        <v>0</v>
      </c>
      <c r="AL20" s="41"/>
      <c r="AM20" s="39">
        <f t="shared" si="47"/>
        <v>0</v>
      </c>
      <c r="AN20" s="62">
        <f t="shared" si="48"/>
        <v>0</v>
      </c>
      <c r="AO20" s="63">
        <f>I20*173.333333*$C$21</f>
        <v>0</v>
      </c>
      <c r="AP20" s="39">
        <f t="shared" ref="AP20:AP35" si="57">ROUND((AM20/12*$I20*$C20),0)</f>
        <v>0</v>
      </c>
      <c r="AQ20" s="39">
        <f>ROUND(AP20*$A$40,0)</f>
        <v>0</v>
      </c>
      <c r="AR20" s="40">
        <f t="shared" si="49"/>
        <v>0</v>
      </c>
      <c r="AS20" s="41"/>
      <c r="AT20" s="68">
        <f t="shared" si="50"/>
        <v>0</v>
      </c>
      <c r="AU20" s="43">
        <f t="shared" si="51"/>
        <v>0</v>
      </c>
      <c r="AW20" s="33">
        <f t="shared" ref="AW20:AW35" si="58">SUM(M21+T21+AA21+AH21+AO21)</f>
        <v>0</v>
      </c>
    </row>
    <row r="21" spans="1:49" s="4" customFormat="1" x14ac:dyDescent="0.2">
      <c r="A21" s="4" t="s">
        <v>32</v>
      </c>
      <c r="B21" s="83">
        <f>Totals!B21</f>
        <v>0</v>
      </c>
      <c r="C21" s="90">
        <v>0</v>
      </c>
      <c r="D21" s="91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2"/>
      <c r="K21" s="38">
        <f t="shared" si="52"/>
        <v>0</v>
      </c>
      <c r="L21" s="62">
        <f t="shared" si="36"/>
        <v>0</v>
      </c>
      <c r="M21" s="63">
        <f>E21*173.333333*$C$21</f>
        <v>0</v>
      </c>
      <c r="N21" s="39">
        <f t="shared" si="53"/>
        <v>0</v>
      </c>
      <c r="O21" s="39">
        <f>ROUND(N21*$A$40,0)</f>
        <v>0</v>
      </c>
      <c r="P21" s="40">
        <f t="shared" si="37"/>
        <v>0</v>
      </c>
      <c r="Q21" s="41"/>
      <c r="R21" s="39">
        <f t="shared" si="38"/>
        <v>0</v>
      </c>
      <c r="S21" s="62">
        <f t="shared" si="39"/>
        <v>0</v>
      </c>
      <c r="T21" s="63">
        <f>F21*173.333333*$C$21</f>
        <v>0</v>
      </c>
      <c r="U21" s="39">
        <f t="shared" si="54"/>
        <v>0</v>
      </c>
      <c r="V21" s="39">
        <f>ROUND(U21*$A$40,0)</f>
        <v>0</v>
      </c>
      <c r="W21" s="40">
        <f t="shared" si="40"/>
        <v>0</v>
      </c>
      <c r="X21" s="41"/>
      <c r="Y21" s="39">
        <f t="shared" si="41"/>
        <v>0</v>
      </c>
      <c r="Z21" s="62">
        <f t="shared" si="42"/>
        <v>0</v>
      </c>
      <c r="AA21" s="63">
        <f>G21*173.333333*$C$21</f>
        <v>0</v>
      </c>
      <c r="AB21" s="39">
        <f t="shared" si="55"/>
        <v>0</v>
      </c>
      <c r="AC21" s="39">
        <f>ROUND(AB21*$A$40,0)</f>
        <v>0</v>
      </c>
      <c r="AD21" s="40">
        <f t="shared" si="43"/>
        <v>0</v>
      </c>
      <c r="AE21" s="41"/>
      <c r="AF21" s="39">
        <f t="shared" si="44"/>
        <v>0</v>
      </c>
      <c r="AG21" s="62">
        <f t="shared" si="45"/>
        <v>0</v>
      </c>
      <c r="AH21" s="63">
        <f>H21*173.333333*$C$21</f>
        <v>0</v>
      </c>
      <c r="AI21" s="39">
        <f t="shared" si="56"/>
        <v>0</v>
      </c>
      <c r="AJ21" s="39">
        <f>ROUND(AI21*$A$40,0)</f>
        <v>0</v>
      </c>
      <c r="AK21" s="40">
        <f t="shared" si="46"/>
        <v>0</v>
      </c>
      <c r="AL21" s="41"/>
      <c r="AM21" s="39">
        <f t="shared" si="47"/>
        <v>0</v>
      </c>
      <c r="AN21" s="62">
        <f t="shared" si="48"/>
        <v>0</v>
      </c>
      <c r="AO21" s="63">
        <f>I21*173.333333*$C$21</f>
        <v>0</v>
      </c>
      <c r="AP21" s="39">
        <f t="shared" si="57"/>
        <v>0</v>
      </c>
      <c r="AQ21" s="39">
        <f>ROUND(AP21*$A$40,0)</f>
        <v>0</v>
      </c>
      <c r="AR21" s="40">
        <f t="shared" si="49"/>
        <v>0</v>
      </c>
      <c r="AS21" s="41"/>
      <c r="AT21" s="68">
        <f t="shared" si="50"/>
        <v>0</v>
      </c>
      <c r="AU21" s="43">
        <f t="shared" si="51"/>
        <v>0</v>
      </c>
      <c r="AW21" s="33">
        <f t="shared" si="58"/>
        <v>0</v>
      </c>
    </row>
    <row r="22" spans="1:49" s="4" customFormat="1" x14ac:dyDescent="0.2">
      <c r="A22" s="4" t="s">
        <v>32</v>
      </c>
      <c r="B22" s="83">
        <f>Totals!B22</f>
        <v>0</v>
      </c>
      <c r="C22" s="90">
        <v>0</v>
      </c>
      <c r="D22" s="91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2"/>
      <c r="K22" s="38">
        <f t="shared" si="52"/>
        <v>0</v>
      </c>
      <c r="L22" s="62">
        <f t="shared" si="36"/>
        <v>0</v>
      </c>
      <c r="M22" s="63">
        <f>E22*173.333333*$C$22</f>
        <v>0</v>
      </c>
      <c r="N22" s="39">
        <f t="shared" si="53"/>
        <v>0</v>
      </c>
      <c r="O22" s="39">
        <f>ROUND(N22*$A$40,0)</f>
        <v>0</v>
      </c>
      <c r="P22" s="40">
        <f t="shared" si="37"/>
        <v>0</v>
      </c>
      <c r="Q22" s="41"/>
      <c r="R22" s="39">
        <f t="shared" si="38"/>
        <v>0</v>
      </c>
      <c r="S22" s="62">
        <f t="shared" si="39"/>
        <v>0</v>
      </c>
      <c r="T22" s="63">
        <f>F22*173.333333*$C$22</f>
        <v>0</v>
      </c>
      <c r="U22" s="39">
        <f t="shared" si="54"/>
        <v>0</v>
      </c>
      <c r="V22" s="39">
        <f>ROUND(U22*$A$40,0)</f>
        <v>0</v>
      </c>
      <c r="W22" s="40">
        <f t="shared" si="40"/>
        <v>0</v>
      </c>
      <c r="X22" s="41"/>
      <c r="Y22" s="39">
        <f t="shared" si="41"/>
        <v>0</v>
      </c>
      <c r="Z22" s="62">
        <f t="shared" si="42"/>
        <v>0</v>
      </c>
      <c r="AA22" s="63">
        <f>G22*173.333333*$C$22</f>
        <v>0</v>
      </c>
      <c r="AB22" s="39">
        <f t="shared" si="55"/>
        <v>0</v>
      </c>
      <c r="AC22" s="39">
        <f>ROUND(AB22*$A$40,0)</f>
        <v>0</v>
      </c>
      <c r="AD22" s="40">
        <f t="shared" si="43"/>
        <v>0</v>
      </c>
      <c r="AE22" s="41"/>
      <c r="AF22" s="39">
        <f t="shared" si="44"/>
        <v>0</v>
      </c>
      <c r="AG22" s="62">
        <f t="shared" si="45"/>
        <v>0</v>
      </c>
      <c r="AH22" s="63">
        <f>H22*173.333333*$C$22</f>
        <v>0</v>
      </c>
      <c r="AI22" s="39">
        <f t="shared" si="56"/>
        <v>0</v>
      </c>
      <c r="AJ22" s="39">
        <f>ROUND(AI22*$A$40,0)</f>
        <v>0</v>
      </c>
      <c r="AK22" s="40">
        <f t="shared" si="46"/>
        <v>0</v>
      </c>
      <c r="AL22" s="41"/>
      <c r="AM22" s="39">
        <f t="shared" si="47"/>
        <v>0</v>
      </c>
      <c r="AN22" s="62">
        <f t="shared" si="48"/>
        <v>0</v>
      </c>
      <c r="AO22" s="63">
        <f>I22*173.333333*$C$22</f>
        <v>0</v>
      </c>
      <c r="AP22" s="39">
        <f t="shared" si="57"/>
        <v>0</v>
      </c>
      <c r="AQ22" s="39">
        <f>ROUND(AP22*$A$40,0)</f>
        <v>0</v>
      </c>
      <c r="AR22" s="40">
        <f t="shared" si="49"/>
        <v>0</v>
      </c>
      <c r="AS22" s="41"/>
      <c r="AT22" s="68">
        <f t="shared" si="50"/>
        <v>0</v>
      </c>
      <c r="AU22" s="43">
        <f t="shared" si="51"/>
        <v>0</v>
      </c>
      <c r="AW22" s="33">
        <f>SUM(M25+T25+AA25+AH25+AO25)</f>
        <v>0</v>
      </c>
    </row>
    <row r="23" spans="1:49" s="4" customFormat="1" x14ac:dyDescent="0.2">
      <c r="A23" s="4" t="s">
        <v>32</v>
      </c>
      <c r="B23" s="83">
        <f>Totals!B23</f>
        <v>0</v>
      </c>
      <c r="C23" s="90">
        <v>0</v>
      </c>
      <c r="D23" s="91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2"/>
      <c r="K23" s="38">
        <f t="shared" si="52"/>
        <v>0</v>
      </c>
      <c r="L23" s="62">
        <f t="shared" si="36"/>
        <v>0</v>
      </c>
      <c r="M23" s="63">
        <f>E23*173.333333*$C$21</f>
        <v>0</v>
      </c>
      <c r="N23" s="39">
        <f t="shared" si="53"/>
        <v>0</v>
      </c>
      <c r="O23" s="39">
        <f>ROUND(N23*$A$40,0)</f>
        <v>0</v>
      </c>
      <c r="P23" s="40">
        <f t="shared" si="37"/>
        <v>0</v>
      </c>
      <c r="Q23" s="41"/>
      <c r="R23" s="39">
        <f t="shared" si="38"/>
        <v>0</v>
      </c>
      <c r="S23" s="62">
        <f t="shared" si="39"/>
        <v>0</v>
      </c>
      <c r="T23" s="63">
        <f>F23*173.333333*$C$21</f>
        <v>0</v>
      </c>
      <c r="U23" s="39">
        <f t="shared" si="54"/>
        <v>0</v>
      </c>
      <c r="V23" s="39">
        <f>ROUND(U23*$A$40,0)</f>
        <v>0</v>
      </c>
      <c r="W23" s="40">
        <f t="shared" si="40"/>
        <v>0</v>
      </c>
      <c r="X23" s="41"/>
      <c r="Y23" s="39">
        <f t="shared" si="41"/>
        <v>0</v>
      </c>
      <c r="Z23" s="62">
        <f t="shared" si="42"/>
        <v>0</v>
      </c>
      <c r="AA23" s="63">
        <f>G23*173.333333*$C$21</f>
        <v>0</v>
      </c>
      <c r="AB23" s="39">
        <f t="shared" si="55"/>
        <v>0</v>
      </c>
      <c r="AC23" s="39">
        <f>ROUND(AB23*$A$40,0)</f>
        <v>0</v>
      </c>
      <c r="AD23" s="40">
        <f t="shared" si="43"/>
        <v>0</v>
      </c>
      <c r="AE23" s="41"/>
      <c r="AF23" s="39">
        <f t="shared" si="44"/>
        <v>0</v>
      </c>
      <c r="AG23" s="62">
        <f t="shared" si="45"/>
        <v>0</v>
      </c>
      <c r="AH23" s="63">
        <f>H23*173.333333*$C$21</f>
        <v>0</v>
      </c>
      <c r="AI23" s="39">
        <f t="shared" si="56"/>
        <v>0</v>
      </c>
      <c r="AJ23" s="39">
        <f>ROUND(AI23*$A$40,0)</f>
        <v>0</v>
      </c>
      <c r="AK23" s="40">
        <f t="shared" si="46"/>
        <v>0</v>
      </c>
      <c r="AL23" s="41"/>
      <c r="AM23" s="39">
        <f t="shared" si="47"/>
        <v>0</v>
      </c>
      <c r="AN23" s="62">
        <f t="shared" si="48"/>
        <v>0</v>
      </c>
      <c r="AO23" s="63">
        <f>I23*173.333333*$C$21</f>
        <v>0</v>
      </c>
      <c r="AP23" s="39">
        <f t="shared" si="57"/>
        <v>0</v>
      </c>
      <c r="AQ23" s="39">
        <f>ROUND(AP23*$A$40,0)</f>
        <v>0</v>
      </c>
      <c r="AR23" s="40">
        <f t="shared" si="49"/>
        <v>0</v>
      </c>
      <c r="AS23" s="41"/>
      <c r="AT23" s="68">
        <f t="shared" si="50"/>
        <v>0</v>
      </c>
      <c r="AU23" s="43">
        <f t="shared" si="51"/>
        <v>0</v>
      </c>
      <c r="AW23" s="33">
        <f t="shared" ref="AW23" si="59">SUM(M24+T24+AA24+AH24+AO24)</f>
        <v>0</v>
      </c>
    </row>
    <row r="24" spans="1:49" s="4" customFormat="1" x14ac:dyDescent="0.2">
      <c r="A24" s="4" t="s">
        <v>32</v>
      </c>
      <c r="B24" s="83">
        <f>Totals!B24</f>
        <v>0</v>
      </c>
      <c r="C24" s="90">
        <v>0</v>
      </c>
      <c r="D24" s="91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2"/>
      <c r="K24" s="38">
        <f t="shared" si="52"/>
        <v>0</v>
      </c>
      <c r="L24" s="62">
        <f t="shared" si="36"/>
        <v>0</v>
      </c>
      <c r="M24" s="63">
        <f>E24*173.333333*$C$22</f>
        <v>0</v>
      </c>
      <c r="N24" s="39">
        <f t="shared" si="53"/>
        <v>0</v>
      </c>
      <c r="O24" s="39">
        <f>ROUND(N24*$A$40,0)</f>
        <v>0</v>
      </c>
      <c r="P24" s="40">
        <f t="shared" si="37"/>
        <v>0</v>
      </c>
      <c r="Q24" s="41"/>
      <c r="R24" s="39">
        <f t="shared" si="38"/>
        <v>0</v>
      </c>
      <c r="S24" s="62">
        <f t="shared" si="39"/>
        <v>0</v>
      </c>
      <c r="T24" s="63">
        <f>F24*173.333333*$C$22</f>
        <v>0</v>
      </c>
      <c r="U24" s="39">
        <f t="shared" si="54"/>
        <v>0</v>
      </c>
      <c r="V24" s="39">
        <f>ROUND(U24*$A$40,0)</f>
        <v>0</v>
      </c>
      <c r="W24" s="40">
        <f t="shared" si="40"/>
        <v>0</v>
      </c>
      <c r="X24" s="41"/>
      <c r="Y24" s="39">
        <f t="shared" si="41"/>
        <v>0</v>
      </c>
      <c r="Z24" s="62">
        <f t="shared" si="42"/>
        <v>0</v>
      </c>
      <c r="AA24" s="63">
        <f>G24*173.333333*$C$22</f>
        <v>0</v>
      </c>
      <c r="AB24" s="39">
        <f t="shared" si="55"/>
        <v>0</v>
      </c>
      <c r="AC24" s="39">
        <f>ROUND(AB24*$A$40,0)</f>
        <v>0</v>
      </c>
      <c r="AD24" s="40">
        <f t="shared" si="43"/>
        <v>0</v>
      </c>
      <c r="AE24" s="41"/>
      <c r="AF24" s="39">
        <f t="shared" si="44"/>
        <v>0</v>
      </c>
      <c r="AG24" s="62">
        <f t="shared" si="45"/>
        <v>0</v>
      </c>
      <c r="AH24" s="63">
        <f>H24*173.333333*$C$22</f>
        <v>0</v>
      </c>
      <c r="AI24" s="39">
        <f t="shared" si="56"/>
        <v>0</v>
      </c>
      <c r="AJ24" s="39">
        <f>ROUND(AI24*$A$40,0)</f>
        <v>0</v>
      </c>
      <c r="AK24" s="40">
        <f t="shared" si="46"/>
        <v>0</v>
      </c>
      <c r="AL24" s="41"/>
      <c r="AM24" s="39">
        <f t="shared" si="47"/>
        <v>0</v>
      </c>
      <c r="AN24" s="62">
        <f t="shared" si="48"/>
        <v>0</v>
      </c>
      <c r="AO24" s="63">
        <f>I24*173.333333*$C$22</f>
        <v>0</v>
      </c>
      <c r="AP24" s="39">
        <f t="shared" si="57"/>
        <v>0</v>
      </c>
      <c r="AQ24" s="39">
        <f>ROUND(AP24*$A$40,0)</f>
        <v>0</v>
      </c>
      <c r="AR24" s="40">
        <f t="shared" si="49"/>
        <v>0</v>
      </c>
      <c r="AS24" s="41"/>
      <c r="AT24" s="68">
        <f t="shared" si="50"/>
        <v>0</v>
      </c>
      <c r="AU24" s="43">
        <f t="shared" si="51"/>
        <v>0</v>
      </c>
      <c r="AW24" s="33">
        <f>SUM(M27+T27+AA27+AH27+AO27)</f>
        <v>0</v>
      </c>
    </row>
    <row r="25" spans="1:49" s="4" customFormat="1" x14ac:dyDescent="0.2">
      <c r="A25" s="61" t="s">
        <v>58</v>
      </c>
      <c r="B25" s="83" t="str">
        <f>Totals!B25</f>
        <v>ME Non</v>
      </c>
      <c r="C25" s="90">
        <v>0</v>
      </c>
      <c r="D25" s="113">
        <f>IFERROR(VLOOKUP(B25,Totals!$B$98:$C$111,2,0),0)</f>
        <v>32000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2"/>
      <c r="K25" s="38">
        <f t="shared" si="52"/>
        <v>32000</v>
      </c>
      <c r="L25" s="62">
        <f t="shared" ref="L25:L32" si="60">K25/12/86.6666666</f>
        <v>30.769230792899407</v>
      </c>
      <c r="M25" s="63">
        <f>E25*86.6666666*$C$25</f>
        <v>0</v>
      </c>
      <c r="N25" s="39">
        <f t="shared" si="53"/>
        <v>0</v>
      </c>
      <c r="O25" s="39">
        <f t="shared" ref="O25:O32" si="61">ROUND(N25*$A$42,0)</f>
        <v>0</v>
      </c>
      <c r="P25" s="40">
        <f t="shared" si="37"/>
        <v>0</v>
      </c>
      <c r="Q25" s="41"/>
      <c r="R25" s="39">
        <f t="shared" si="38"/>
        <v>33280</v>
      </c>
      <c r="S25" s="62">
        <f t="shared" ref="S25:S32" si="62">R25/12/86.6666666</f>
        <v>32.000000024615389</v>
      </c>
      <c r="T25" s="63">
        <f>F25*86.6666666*$C$25</f>
        <v>0</v>
      </c>
      <c r="U25" s="39">
        <f t="shared" si="54"/>
        <v>0</v>
      </c>
      <c r="V25" s="42">
        <f t="shared" ref="V25:V32" si="63">ROUND(U25*$A$42,0)</f>
        <v>0</v>
      </c>
      <c r="W25" s="40">
        <f t="shared" si="40"/>
        <v>0</v>
      </c>
      <c r="X25" s="41"/>
      <c r="Y25" s="39">
        <f t="shared" si="41"/>
        <v>34611</v>
      </c>
      <c r="Z25" s="62">
        <f t="shared" ref="Z25:Z32" si="64">Y25/12/86.6666666</f>
        <v>33.279807717907545</v>
      </c>
      <c r="AA25" s="63">
        <f>G25*86.6666666*$C$25</f>
        <v>0</v>
      </c>
      <c r="AB25" s="39">
        <f t="shared" si="55"/>
        <v>0</v>
      </c>
      <c r="AC25" s="39">
        <f t="shared" ref="AC25:AC32" si="65">ROUND(AB25*$A$42,0)</f>
        <v>0</v>
      </c>
      <c r="AD25" s="40">
        <f t="shared" si="43"/>
        <v>0</v>
      </c>
      <c r="AE25" s="41"/>
      <c r="AF25" s="39">
        <f t="shared" si="44"/>
        <v>35995</v>
      </c>
      <c r="AG25" s="62">
        <f t="shared" ref="AG25:AG32" si="66">AF25/12/86.6666666</f>
        <v>34.610576949700445</v>
      </c>
      <c r="AH25" s="63">
        <f>H25*86.6666666*$C$25</f>
        <v>0</v>
      </c>
      <c r="AI25" s="39">
        <f t="shared" si="56"/>
        <v>0</v>
      </c>
      <c r="AJ25" s="39">
        <f t="shared" ref="AJ25:AJ32" si="67">ROUND(AI25*$A$42,0)</f>
        <v>0</v>
      </c>
      <c r="AK25" s="40">
        <f t="shared" si="46"/>
        <v>0</v>
      </c>
      <c r="AL25" s="41"/>
      <c r="AM25" s="39">
        <f t="shared" si="47"/>
        <v>37435</v>
      </c>
      <c r="AN25" s="62">
        <f t="shared" ref="AN25:AN32" si="68">AM25/12/86.6666666</f>
        <v>35.995192335380921</v>
      </c>
      <c r="AO25" s="63">
        <f>I25*86.6666666*$C$25</f>
        <v>0</v>
      </c>
      <c r="AP25" s="39">
        <f t="shared" si="57"/>
        <v>0</v>
      </c>
      <c r="AQ25" s="39">
        <f t="shared" ref="AQ25:AQ32" si="69">ROUND(AP25*$A$42,0)</f>
        <v>0</v>
      </c>
      <c r="AR25" s="40">
        <f t="shared" si="49"/>
        <v>0</v>
      </c>
      <c r="AS25" s="41"/>
      <c r="AT25" s="68">
        <f t="shared" si="50"/>
        <v>0</v>
      </c>
      <c r="AU25" s="43">
        <f t="shared" si="51"/>
        <v>0</v>
      </c>
      <c r="AW25" s="33">
        <f>SUM(M29+T29+AA29+AH29+AO29)</f>
        <v>0</v>
      </c>
    </row>
    <row r="26" spans="1:49" s="4" customFormat="1" x14ac:dyDescent="0.2">
      <c r="A26" s="61" t="s">
        <v>58</v>
      </c>
      <c r="B26" s="83">
        <f>Totals!B26</f>
        <v>0</v>
      </c>
      <c r="C26" s="90">
        <v>0</v>
      </c>
      <c r="D26" s="113">
        <f>IFERROR(VLOOKUP(B26,Totals!$B$98:$C$111,2,0),0)</f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2"/>
      <c r="K26" s="38">
        <f t="shared" si="52"/>
        <v>0</v>
      </c>
      <c r="L26" s="62">
        <f t="shared" si="60"/>
        <v>0</v>
      </c>
      <c r="M26" s="63">
        <f>E26*86.6666666*$C$25</f>
        <v>0</v>
      </c>
      <c r="N26" s="39">
        <f t="shared" si="53"/>
        <v>0</v>
      </c>
      <c r="O26" s="39">
        <f t="shared" si="61"/>
        <v>0</v>
      </c>
      <c r="P26" s="40">
        <f t="shared" si="37"/>
        <v>0</v>
      </c>
      <c r="Q26" s="41"/>
      <c r="R26" s="39">
        <f t="shared" si="38"/>
        <v>0</v>
      </c>
      <c r="S26" s="62">
        <f t="shared" si="62"/>
        <v>0</v>
      </c>
      <c r="T26" s="63">
        <f>F26*86.6666666*$C$25</f>
        <v>0</v>
      </c>
      <c r="U26" s="39">
        <f t="shared" si="54"/>
        <v>0</v>
      </c>
      <c r="V26" s="42">
        <f t="shared" si="63"/>
        <v>0</v>
      </c>
      <c r="W26" s="40">
        <f t="shared" si="40"/>
        <v>0</v>
      </c>
      <c r="X26" s="41"/>
      <c r="Y26" s="39">
        <f t="shared" si="41"/>
        <v>0</v>
      </c>
      <c r="Z26" s="62">
        <f t="shared" si="64"/>
        <v>0</v>
      </c>
      <c r="AA26" s="63">
        <f>G26*86.6666666*$C$25</f>
        <v>0</v>
      </c>
      <c r="AB26" s="39">
        <f t="shared" si="55"/>
        <v>0</v>
      </c>
      <c r="AC26" s="39">
        <f t="shared" si="65"/>
        <v>0</v>
      </c>
      <c r="AD26" s="40">
        <f t="shared" si="43"/>
        <v>0</v>
      </c>
      <c r="AE26" s="41"/>
      <c r="AF26" s="39">
        <f t="shared" si="44"/>
        <v>0</v>
      </c>
      <c r="AG26" s="62">
        <f t="shared" si="66"/>
        <v>0</v>
      </c>
      <c r="AH26" s="63">
        <f>H26*86.6666666*$C$25</f>
        <v>0</v>
      </c>
      <c r="AI26" s="39">
        <f t="shared" si="56"/>
        <v>0</v>
      </c>
      <c r="AJ26" s="39">
        <f t="shared" si="67"/>
        <v>0</v>
      </c>
      <c r="AK26" s="40">
        <f t="shared" si="46"/>
        <v>0</v>
      </c>
      <c r="AL26" s="41"/>
      <c r="AM26" s="39">
        <f t="shared" si="47"/>
        <v>0</v>
      </c>
      <c r="AN26" s="62">
        <f t="shared" si="68"/>
        <v>0</v>
      </c>
      <c r="AO26" s="63">
        <f>I26*86.6666666*$C$25</f>
        <v>0</v>
      </c>
      <c r="AP26" s="39">
        <f t="shared" si="57"/>
        <v>0</v>
      </c>
      <c r="AQ26" s="39">
        <f t="shared" si="69"/>
        <v>0</v>
      </c>
      <c r="AR26" s="40">
        <f t="shared" si="49"/>
        <v>0</v>
      </c>
      <c r="AS26" s="41"/>
      <c r="AT26" s="68">
        <f t="shared" si="50"/>
        <v>0</v>
      </c>
      <c r="AU26" s="43">
        <f t="shared" si="51"/>
        <v>0</v>
      </c>
      <c r="AW26" s="33">
        <f>SUM(M33+T33+AA33+AH33+AO33)</f>
        <v>0</v>
      </c>
    </row>
    <row r="27" spans="1:49" s="4" customFormat="1" x14ac:dyDescent="0.2">
      <c r="A27" s="61" t="s">
        <v>58</v>
      </c>
      <c r="B27" s="83">
        <f>Totals!B27</f>
        <v>0</v>
      </c>
      <c r="C27" s="90">
        <v>0</v>
      </c>
      <c r="D27" s="113">
        <f>IFERROR(VLOOKUP(B27,Totals!$B$98:$C$111,2,0),0)</f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2"/>
      <c r="K27" s="38">
        <f t="shared" si="52"/>
        <v>0</v>
      </c>
      <c r="L27" s="62">
        <f t="shared" si="60"/>
        <v>0</v>
      </c>
      <c r="M27" s="63">
        <f t="shared" ref="M27:M32" si="70">E27*86.6666666*$C$29</f>
        <v>0</v>
      </c>
      <c r="N27" s="39">
        <f t="shared" si="53"/>
        <v>0</v>
      </c>
      <c r="O27" s="39">
        <f t="shared" si="61"/>
        <v>0</v>
      </c>
      <c r="P27" s="40">
        <f t="shared" si="37"/>
        <v>0</v>
      </c>
      <c r="Q27" s="41"/>
      <c r="R27" s="39">
        <f t="shared" si="38"/>
        <v>0</v>
      </c>
      <c r="S27" s="62">
        <f t="shared" si="62"/>
        <v>0</v>
      </c>
      <c r="T27" s="63">
        <f t="shared" ref="T27:T32" si="71">F27*86.6666666*$C$29</f>
        <v>0</v>
      </c>
      <c r="U27" s="39">
        <f t="shared" si="54"/>
        <v>0</v>
      </c>
      <c r="V27" s="42">
        <f t="shared" si="63"/>
        <v>0</v>
      </c>
      <c r="W27" s="40">
        <f t="shared" si="40"/>
        <v>0</v>
      </c>
      <c r="X27" s="41"/>
      <c r="Y27" s="39">
        <f t="shared" si="41"/>
        <v>0</v>
      </c>
      <c r="Z27" s="62">
        <f t="shared" si="64"/>
        <v>0</v>
      </c>
      <c r="AA27" s="63">
        <f t="shared" ref="AA27:AA32" si="72">G27*86.6666666*$C$29</f>
        <v>0</v>
      </c>
      <c r="AB27" s="39">
        <f t="shared" si="55"/>
        <v>0</v>
      </c>
      <c r="AC27" s="39">
        <f t="shared" si="65"/>
        <v>0</v>
      </c>
      <c r="AD27" s="40">
        <f t="shared" si="43"/>
        <v>0</v>
      </c>
      <c r="AE27" s="41"/>
      <c r="AF27" s="39">
        <f t="shared" si="44"/>
        <v>0</v>
      </c>
      <c r="AG27" s="62">
        <f t="shared" si="66"/>
        <v>0</v>
      </c>
      <c r="AH27" s="63">
        <f t="shared" ref="AH27:AH32" si="73">H27*86.6666666*$C$29</f>
        <v>0</v>
      </c>
      <c r="AI27" s="39">
        <f t="shared" si="56"/>
        <v>0</v>
      </c>
      <c r="AJ27" s="39">
        <f t="shared" si="67"/>
        <v>0</v>
      </c>
      <c r="AK27" s="40">
        <f t="shared" si="46"/>
        <v>0</v>
      </c>
      <c r="AL27" s="41"/>
      <c r="AM27" s="39">
        <f t="shared" si="47"/>
        <v>0</v>
      </c>
      <c r="AN27" s="62">
        <f t="shared" si="68"/>
        <v>0</v>
      </c>
      <c r="AO27" s="63">
        <f t="shared" ref="AO27:AO32" si="74">I27*86.6666666*$C$29</f>
        <v>0</v>
      </c>
      <c r="AP27" s="39">
        <f t="shared" si="57"/>
        <v>0</v>
      </c>
      <c r="AQ27" s="39">
        <f t="shared" si="69"/>
        <v>0</v>
      </c>
      <c r="AR27" s="40">
        <f t="shared" si="49"/>
        <v>0</v>
      </c>
      <c r="AS27" s="41"/>
      <c r="AT27" s="68">
        <f t="shared" si="50"/>
        <v>0</v>
      </c>
      <c r="AU27" s="43">
        <f t="shared" si="51"/>
        <v>0</v>
      </c>
      <c r="AW27" s="33">
        <f t="shared" ref="AW27:AW28" si="75">SUM(M28+T28+AA28+AH28+AO28)</f>
        <v>0</v>
      </c>
    </row>
    <row r="28" spans="1:49" s="4" customFormat="1" x14ac:dyDescent="0.2">
      <c r="A28" s="61" t="s">
        <v>58</v>
      </c>
      <c r="B28" s="83">
        <f>Totals!B28</f>
        <v>0</v>
      </c>
      <c r="C28" s="90">
        <v>0</v>
      </c>
      <c r="D28" s="113">
        <f>IFERROR(VLOOKUP(B28,Totals!$B$98:$C$111,2,0),0)</f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2"/>
      <c r="K28" s="38">
        <f t="shared" si="52"/>
        <v>0</v>
      </c>
      <c r="L28" s="62">
        <f t="shared" si="60"/>
        <v>0</v>
      </c>
      <c r="M28" s="63">
        <f t="shared" si="70"/>
        <v>0</v>
      </c>
      <c r="N28" s="39">
        <f t="shared" si="53"/>
        <v>0</v>
      </c>
      <c r="O28" s="39">
        <f t="shared" si="61"/>
        <v>0</v>
      </c>
      <c r="P28" s="40">
        <f t="shared" si="37"/>
        <v>0</v>
      </c>
      <c r="Q28" s="41"/>
      <c r="R28" s="39">
        <f t="shared" si="38"/>
        <v>0</v>
      </c>
      <c r="S28" s="62">
        <f t="shared" si="62"/>
        <v>0</v>
      </c>
      <c r="T28" s="63">
        <f t="shared" si="71"/>
        <v>0</v>
      </c>
      <c r="U28" s="39">
        <f t="shared" si="54"/>
        <v>0</v>
      </c>
      <c r="V28" s="42">
        <f t="shared" si="63"/>
        <v>0</v>
      </c>
      <c r="W28" s="40">
        <f t="shared" si="40"/>
        <v>0</v>
      </c>
      <c r="X28" s="41"/>
      <c r="Y28" s="39">
        <f t="shared" si="41"/>
        <v>0</v>
      </c>
      <c r="Z28" s="62">
        <f t="shared" si="64"/>
        <v>0</v>
      </c>
      <c r="AA28" s="63">
        <f t="shared" si="72"/>
        <v>0</v>
      </c>
      <c r="AB28" s="39">
        <f t="shared" si="55"/>
        <v>0</v>
      </c>
      <c r="AC28" s="39">
        <f t="shared" si="65"/>
        <v>0</v>
      </c>
      <c r="AD28" s="40">
        <f t="shared" si="43"/>
        <v>0</v>
      </c>
      <c r="AE28" s="41"/>
      <c r="AF28" s="39">
        <f t="shared" si="44"/>
        <v>0</v>
      </c>
      <c r="AG28" s="62">
        <f t="shared" si="66"/>
        <v>0</v>
      </c>
      <c r="AH28" s="63">
        <f t="shared" si="73"/>
        <v>0</v>
      </c>
      <c r="AI28" s="39">
        <f t="shared" si="56"/>
        <v>0</v>
      </c>
      <c r="AJ28" s="39">
        <f t="shared" si="67"/>
        <v>0</v>
      </c>
      <c r="AK28" s="40">
        <f t="shared" si="46"/>
        <v>0</v>
      </c>
      <c r="AL28" s="41"/>
      <c r="AM28" s="39">
        <f t="shared" si="47"/>
        <v>0</v>
      </c>
      <c r="AN28" s="62">
        <f t="shared" si="68"/>
        <v>0</v>
      </c>
      <c r="AO28" s="63">
        <f t="shared" si="74"/>
        <v>0</v>
      </c>
      <c r="AP28" s="39">
        <f t="shared" si="57"/>
        <v>0</v>
      </c>
      <c r="AQ28" s="39">
        <f t="shared" si="69"/>
        <v>0</v>
      </c>
      <c r="AR28" s="40">
        <f t="shared" si="49"/>
        <v>0</v>
      </c>
      <c r="AS28" s="41"/>
      <c r="AT28" s="68">
        <f t="shared" si="50"/>
        <v>0</v>
      </c>
      <c r="AU28" s="43">
        <f t="shared" si="51"/>
        <v>0</v>
      </c>
      <c r="AW28" s="33">
        <f t="shared" si="75"/>
        <v>0</v>
      </c>
    </row>
    <row r="29" spans="1:49" s="4" customFormat="1" x14ac:dyDescent="0.2">
      <c r="A29" s="61" t="s">
        <v>58</v>
      </c>
      <c r="B29" s="83">
        <f>Totals!B29</f>
        <v>0</v>
      </c>
      <c r="C29" s="90">
        <v>0</v>
      </c>
      <c r="D29" s="113">
        <f>IFERROR(VLOOKUP(B29,Totals!$B$98:$C$111,2,0),0)</f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2"/>
      <c r="K29" s="38">
        <f t="shared" si="52"/>
        <v>0</v>
      </c>
      <c r="L29" s="62">
        <f t="shared" si="60"/>
        <v>0</v>
      </c>
      <c r="M29" s="63">
        <f t="shared" si="70"/>
        <v>0</v>
      </c>
      <c r="N29" s="39">
        <f t="shared" si="53"/>
        <v>0</v>
      </c>
      <c r="O29" s="39">
        <f t="shared" si="61"/>
        <v>0</v>
      </c>
      <c r="P29" s="40">
        <f t="shared" si="37"/>
        <v>0</v>
      </c>
      <c r="Q29" s="41"/>
      <c r="R29" s="39">
        <f t="shared" si="38"/>
        <v>0</v>
      </c>
      <c r="S29" s="62">
        <f t="shared" si="62"/>
        <v>0</v>
      </c>
      <c r="T29" s="63">
        <f t="shared" si="71"/>
        <v>0</v>
      </c>
      <c r="U29" s="39">
        <f t="shared" si="54"/>
        <v>0</v>
      </c>
      <c r="V29" s="42">
        <f t="shared" si="63"/>
        <v>0</v>
      </c>
      <c r="W29" s="40">
        <f t="shared" si="40"/>
        <v>0</v>
      </c>
      <c r="X29" s="41"/>
      <c r="Y29" s="39">
        <f t="shared" si="41"/>
        <v>0</v>
      </c>
      <c r="Z29" s="62">
        <f t="shared" si="64"/>
        <v>0</v>
      </c>
      <c r="AA29" s="63">
        <f t="shared" si="72"/>
        <v>0</v>
      </c>
      <c r="AB29" s="39">
        <f t="shared" si="55"/>
        <v>0</v>
      </c>
      <c r="AC29" s="39">
        <f t="shared" si="65"/>
        <v>0</v>
      </c>
      <c r="AD29" s="40">
        <f t="shared" si="43"/>
        <v>0</v>
      </c>
      <c r="AE29" s="41"/>
      <c r="AF29" s="39">
        <f t="shared" si="44"/>
        <v>0</v>
      </c>
      <c r="AG29" s="62">
        <f t="shared" si="66"/>
        <v>0</v>
      </c>
      <c r="AH29" s="63">
        <f t="shared" si="73"/>
        <v>0</v>
      </c>
      <c r="AI29" s="39">
        <f t="shared" si="56"/>
        <v>0</v>
      </c>
      <c r="AJ29" s="39">
        <f t="shared" si="67"/>
        <v>0</v>
      </c>
      <c r="AK29" s="40">
        <f t="shared" si="46"/>
        <v>0</v>
      </c>
      <c r="AL29" s="41"/>
      <c r="AM29" s="39">
        <f t="shared" si="47"/>
        <v>0</v>
      </c>
      <c r="AN29" s="62">
        <f t="shared" si="68"/>
        <v>0</v>
      </c>
      <c r="AO29" s="63">
        <f t="shared" si="74"/>
        <v>0</v>
      </c>
      <c r="AP29" s="39">
        <f t="shared" si="57"/>
        <v>0</v>
      </c>
      <c r="AQ29" s="39">
        <f t="shared" si="69"/>
        <v>0</v>
      </c>
      <c r="AR29" s="40">
        <f t="shared" si="49"/>
        <v>0</v>
      </c>
      <c r="AS29" s="41"/>
      <c r="AT29" s="68">
        <f t="shared" si="50"/>
        <v>0</v>
      </c>
      <c r="AU29" s="43">
        <f t="shared" si="51"/>
        <v>0</v>
      </c>
      <c r="AW29" s="33">
        <f>SUM(M33+T33+AA33+AH33+AO33)</f>
        <v>0</v>
      </c>
    </row>
    <row r="30" spans="1:49" s="4" customFormat="1" x14ac:dyDescent="0.2">
      <c r="A30" s="61" t="s">
        <v>58</v>
      </c>
      <c r="B30" s="83">
        <f>Totals!B30</f>
        <v>0</v>
      </c>
      <c r="C30" s="90">
        <v>0</v>
      </c>
      <c r="D30" s="113">
        <f>IFERROR(VLOOKUP(B30,Totals!$B$98:$C$111,2,0),0)</f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2"/>
      <c r="K30" s="38">
        <f t="shared" si="52"/>
        <v>0</v>
      </c>
      <c r="L30" s="62">
        <f t="shared" si="60"/>
        <v>0</v>
      </c>
      <c r="M30" s="63">
        <f t="shared" si="70"/>
        <v>0</v>
      </c>
      <c r="N30" s="39">
        <f t="shared" si="53"/>
        <v>0</v>
      </c>
      <c r="O30" s="39">
        <f t="shared" si="61"/>
        <v>0</v>
      </c>
      <c r="P30" s="40">
        <f t="shared" si="37"/>
        <v>0</v>
      </c>
      <c r="Q30" s="41"/>
      <c r="R30" s="39">
        <f t="shared" si="38"/>
        <v>0</v>
      </c>
      <c r="S30" s="62">
        <f t="shared" si="62"/>
        <v>0</v>
      </c>
      <c r="T30" s="63">
        <f t="shared" si="71"/>
        <v>0</v>
      </c>
      <c r="U30" s="39">
        <f t="shared" si="54"/>
        <v>0</v>
      </c>
      <c r="V30" s="42">
        <f t="shared" si="63"/>
        <v>0</v>
      </c>
      <c r="W30" s="40">
        <f t="shared" si="40"/>
        <v>0</v>
      </c>
      <c r="X30" s="41"/>
      <c r="Y30" s="39">
        <f t="shared" si="41"/>
        <v>0</v>
      </c>
      <c r="Z30" s="62">
        <f t="shared" si="64"/>
        <v>0</v>
      </c>
      <c r="AA30" s="63">
        <f t="shared" si="72"/>
        <v>0</v>
      </c>
      <c r="AB30" s="39">
        <f t="shared" si="55"/>
        <v>0</v>
      </c>
      <c r="AC30" s="39">
        <f t="shared" si="65"/>
        <v>0</v>
      </c>
      <c r="AD30" s="40">
        <f t="shared" si="43"/>
        <v>0</v>
      </c>
      <c r="AE30" s="41"/>
      <c r="AF30" s="39">
        <f t="shared" si="44"/>
        <v>0</v>
      </c>
      <c r="AG30" s="62">
        <f t="shared" si="66"/>
        <v>0</v>
      </c>
      <c r="AH30" s="63">
        <f t="shared" si="73"/>
        <v>0</v>
      </c>
      <c r="AI30" s="39">
        <f t="shared" si="56"/>
        <v>0</v>
      </c>
      <c r="AJ30" s="39">
        <f t="shared" si="67"/>
        <v>0</v>
      </c>
      <c r="AK30" s="40">
        <f t="shared" si="46"/>
        <v>0</v>
      </c>
      <c r="AL30" s="41"/>
      <c r="AM30" s="39">
        <f t="shared" si="47"/>
        <v>0</v>
      </c>
      <c r="AN30" s="62">
        <f t="shared" si="68"/>
        <v>0</v>
      </c>
      <c r="AO30" s="63">
        <f t="shared" si="74"/>
        <v>0</v>
      </c>
      <c r="AP30" s="39">
        <f t="shared" si="57"/>
        <v>0</v>
      </c>
      <c r="AQ30" s="39">
        <f t="shared" si="69"/>
        <v>0</v>
      </c>
      <c r="AR30" s="40">
        <f t="shared" si="49"/>
        <v>0</v>
      </c>
      <c r="AS30" s="41"/>
      <c r="AT30" s="68">
        <f t="shared" si="50"/>
        <v>0</v>
      </c>
      <c r="AU30" s="43">
        <f t="shared" si="51"/>
        <v>0</v>
      </c>
      <c r="AW30" s="33">
        <f>SUM(M34+T34+AA34+AH34+AO34)</f>
        <v>0</v>
      </c>
    </row>
    <row r="31" spans="1:49" s="4" customFormat="1" x14ac:dyDescent="0.2">
      <c r="A31" s="61" t="s">
        <v>58</v>
      </c>
      <c r="B31" s="83">
        <f>Totals!B31</f>
        <v>0</v>
      </c>
      <c r="C31" s="90">
        <v>0</v>
      </c>
      <c r="D31" s="113">
        <f>IFERROR(VLOOKUP(B31,Totals!$B$98:$C$111,2,0),0)</f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2"/>
      <c r="K31" s="38">
        <f t="shared" si="52"/>
        <v>0</v>
      </c>
      <c r="L31" s="62">
        <f t="shared" si="60"/>
        <v>0</v>
      </c>
      <c r="M31" s="63">
        <f t="shared" si="70"/>
        <v>0</v>
      </c>
      <c r="N31" s="39">
        <f t="shared" si="53"/>
        <v>0</v>
      </c>
      <c r="O31" s="39">
        <f t="shared" si="61"/>
        <v>0</v>
      </c>
      <c r="P31" s="40">
        <f t="shared" si="37"/>
        <v>0</v>
      </c>
      <c r="Q31" s="41"/>
      <c r="R31" s="39">
        <f t="shared" si="38"/>
        <v>0</v>
      </c>
      <c r="S31" s="62">
        <f t="shared" si="62"/>
        <v>0</v>
      </c>
      <c r="T31" s="63">
        <f t="shared" si="71"/>
        <v>0</v>
      </c>
      <c r="U31" s="39">
        <f t="shared" si="54"/>
        <v>0</v>
      </c>
      <c r="V31" s="42">
        <f t="shared" si="63"/>
        <v>0</v>
      </c>
      <c r="W31" s="40">
        <f t="shared" si="40"/>
        <v>0</v>
      </c>
      <c r="X31" s="41"/>
      <c r="Y31" s="39">
        <f t="shared" si="41"/>
        <v>0</v>
      </c>
      <c r="Z31" s="62">
        <f t="shared" si="64"/>
        <v>0</v>
      </c>
      <c r="AA31" s="63">
        <f t="shared" si="72"/>
        <v>0</v>
      </c>
      <c r="AB31" s="39">
        <f t="shared" si="55"/>
        <v>0</v>
      </c>
      <c r="AC31" s="39">
        <f t="shared" si="65"/>
        <v>0</v>
      </c>
      <c r="AD31" s="40">
        <f t="shared" si="43"/>
        <v>0</v>
      </c>
      <c r="AE31" s="41"/>
      <c r="AF31" s="39">
        <f t="shared" si="44"/>
        <v>0</v>
      </c>
      <c r="AG31" s="62">
        <f t="shared" si="66"/>
        <v>0</v>
      </c>
      <c r="AH31" s="63">
        <f t="shared" si="73"/>
        <v>0</v>
      </c>
      <c r="AI31" s="39">
        <f t="shared" si="56"/>
        <v>0</v>
      </c>
      <c r="AJ31" s="39">
        <f t="shared" si="67"/>
        <v>0</v>
      </c>
      <c r="AK31" s="40">
        <f t="shared" si="46"/>
        <v>0</v>
      </c>
      <c r="AL31" s="41"/>
      <c r="AM31" s="39">
        <f t="shared" si="47"/>
        <v>0</v>
      </c>
      <c r="AN31" s="62">
        <f t="shared" si="68"/>
        <v>0</v>
      </c>
      <c r="AO31" s="63">
        <f t="shared" si="74"/>
        <v>0</v>
      </c>
      <c r="AP31" s="39">
        <f t="shared" si="57"/>
        <v>0</v>
      </c>
      <c r="AQ31" s="39">
        <f t="shared" si="69"/>
        <v>0</v>
      </c>
      <c r="AR31" s="40">
        <f t="shared" si="49"/>
        <v>0</v>
      </c>
      <c r="AS31" s="41"/>
      <c r="AT31" s="68">
        <f t="shared" si="50"/>
        <v>0</v>
      </c>
      <c r="AU31" s="43">
        <f t="shared" si="51"/>
        <v>0</v>
      </c>
      <c r="AW31" s="33"/>
    </row>
    <row r="32" spans="1:49" s="4" customFormat="1" x14ac:dyDescent="0.2">
      <c r="A32" s="61" t="s">
        <v>58</v>
      </c>
      <c r="B32" s="83">
        <f>Totals!B32</f>
        <v>0</v>
      </c>
      <c r="C32" s="90">
        <v>0</v>
      </c>
      <c r="D32" s="113">
        <f>IFERROR(VLOOKUP(B32,Totals!$B$98:$C$111,2,0),0)</f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2"/>
      <c r="K32" s="38">
        <f t="shared" si="52"/>
        <v>0</v>
      </c>
      <c r="L32" s="62">
        <f t="shared" si="60"/>
        <v>0</v>
      </c>
      <c r="M32" s="63">
        <f t="shared" si="70"/>
        <v>0</v>
      </c>
      <c r="N32" s="39">
        <f t="shared" si="53"/>
        <v>0</v>
      </c>
      <c r="O32" s="39">
        <f t="shared" si="61"/>
        <v>0</v>
      </c>
      <c r="P32" s="40">
        <f t="shared" si="37"/>
        <v>0</v>
      </c>
      <c r="Q32" s="41"/>
      <c r="R32" s="39">
        <f t="shared" si="38"/>
        <v>0</v>
      </c>
      <c r="S32" s="62">
        <f t="shared" si="62"/>
        <v>0</v>
      </c>
      <c r="T32" s="63">
        <f t="shared" si="71"/>
        <v>0</v>
      </c>
      <c r="U32" s="39">
        <f t="shared" si="54"/>
        <v>0</v>
      </c>
      <c r="V32" s="42">
        <f t="shared" si="63"/>
        <v>0</v>
      </c>
      <c r="W32" s="40">
        <f t="shared" si="40"/>
        <v>0</v>
      </c>
      <c r="X32" s="41"/>
      <c r="Y32" s="39">
        <f t="shared" si="41"/>
        <v>0</v>
      </c>
      <c r="Z32" s="62">
        <f t="shared" si="64"/>
        <v>0</v>
      </c>
      <c r="AA32" s="63">
        <f t="shared" si="72"/>
        <v>0</v>
      </c>
      <c r="AB32" s="39">
        <f t="shared" si="55"/>
        <v>0</v>
      </c>
      <c r="AC32" s="39">
        <f t="shared" si="65"/>
        <v>0</v>
      </c>
      <c r="AD32" s="40">
        <f t="shared" si="43"/>
        <v>0</v>
      </c>
      <c r="AE32" s="41"/>
      <c r="AF32" s="39">
        <f t="shared" si="44"/>
        <v>0</v>
      </c>
      <c r="AG32" s="62">
        <f t="shared" si="66"/>
        <v>0</v>
      </c>
      <c r="AH32" s="63">
        <f t="shared" si="73"/>
        <v>0</v>
      </c>
      <c r="AI32" s="39">
        <f t="shared" si="56"/>
        <v>0</v>
      </c>
      <c r="AJ32" s="39">
        <f t="shared" si="67"/>
        <v>0</v>
      </c>
      <c r="AK32" s="40">
        <f t="shared" si="46"/>
        <v>0</v>
      </c>
      <c r="AL32" s="41"/>
      <c r="AM32" s="39">
        <f t="shared" si="47"/>
        <v>0</v>
      </c>
      <c r="AN32" s="62">
        <f t="shared" si="68"/>
        <v>0</v>
      </c>
      <c r="AO32" s="63">
        <f t="shared" si="74"/>
        <v>0</v>
      </c>
      <c r="AP32" s="39">
        <f t="shared" si="57"/>
        <v>0</v>
      </c>
      <c r="AQ32" s="39">
        <f t="shared" si="69"/>
        <v>0</v>
      </c>
      <c r="AR32" s="40">
        <f t="shared" si="49"/>
        <v>0</v>
      </c>
      <c r="AS32" s="41"/>
      <c r="AT32" s="68">
        <f t="shared" si="50"/>
        <v>0</v>
      </c>
      <c r="AU32" s="43">
        <f t="shared" si="51"/>
        <v>0</v>
      </c>
      <c r="AW32" s="33"/>
    </row>
    <row r="33" spans="1:50" s="4" customFormat="1" x14ac:dyDescent="0.2">
      <c r="A33" s="4" t="s">
        <v>12</v>
      </c>
      <c r="B33" s="83">
        <f>Totals!B33</f>
        <v>0</v>
      </c>
      <c r="C33" s="90">
        <v>0</v>
      </c>
      <c r="D33" s="113">
        <f>Totals!D33</f>
        <v>31200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2"/>
      <c r="K33" s="38">
        <f t="shared" si="52"/>
        <v>31200</v>
      </c>
      <c r="L33" s="62">
        <f>K33/12/173.33333333</f>
        <v>15.000000000288463</v>
      </c>
      <c r="M33" s="63">
        <f>E33*173.333333*$C$33</f>
        <v>0</v>
      </c>
      <c r="N33" s="39">
        <f t="shared" si="53"/>
        <v>0</v>
      </c>
      <c r="O33" s="39">
        <f>ROUND(N33*$C$40,0)</f>
        <v>0</v>
      </c>
      <c r="P33" s="40">
        <f t="shared" si="37"/>
        <v>0</v>
      </c>
      <c r="Q33" s="41"/>
      <c r="R33" s="39">
        <f t="shared" si="38"/>
        <v>32448</v>
      </c>
      <c r="S33" s="62">
        <f>R33/12/173.33333333</f>
        <v>15.600000000300001</v>
      </c>
      <c r="T33" s="63">
        <f>F33*173.333333*$C$33</f>
        <v>0</v>
      </c>
      <c r="U33" s="39">
        <f t="shared" si="54"/>
        <v>0</v>
      </c>
      <c r="V33" s="42">
        <f>ROUND(U33*$C$40,0)</f>
        <v>0</v>
      </c>
      <c r="W33" s="40">
        <f t="shared" si="40"/>
        <v>0</v>
      </c>
      <c r="X33" s="41"/>
      <c r="Y33" s="39">
        <f t="shared" si="41"/>
        <v>33746</v>
      </c>
      <c r="Z33" s="62">
        <f>Y33/12/173.33333333</f>
        <v>16.224038461850462</v>
      </c>
      <c r="AA33" s="63">
        <f>G33*173.333333*$C$33</f>
        <v>0</v>
      </c>
      <c r="AB33" s="39">
        <f t="shared" si="55"/>
        <v>0</v>
      </c>
      <c r="AC33" s="39">
        <f>ROUND(AB33*$C$40,0)</f>
        <v>0</v>
      </c>
      <c r="AD33" s="40">
        <f t="shared" si="43"/>
        <v>0</v>
      </c>
      <c r="AE33" s="41"/>
      <c r="AF33" s="39">
        <f t="shared" si="44"/>
        <v>35096</v>
      </c>
      <c r="AG33" s="62">
        <f>AF33/12/173.33333333</f>
        <v>16.873076923401406</v>
      </c>
      <c r="AH33" s="63">
        <f>H33*173.333333*$C$33</f>
        <v>0</v>
      </c>
      <c r="AI33" s="39">
        <f t="shared" si="56"/>
        <v>0</v>
      </c>
      <c r="AJ33" s="39">
        <f>ROUND(AI33*$C$40,0)</f>
        <v>0</v>
      </c>
      <c r="AK33" s="40">
        <f t="shared" si="46"/>
        <v>0</v>
      </c>
      <c r="AL33" s="41"/>
      <c r="AM33" s="39">
        <f t="shared" si="47"/>
        <v>36500</v>
      </c>
      <c r="AN33" s="62">
        <f>AM33/12/173.33333333</f>
        <v>17.548076923414385</v>
      </c>
      <c r="AO33" s="63">
        <f>I33*173.333333*$C$33</f>
        <v>0</v>
      </c>
      <c r="AP33" s="39">
        <f t="shared" si="57"/>
        <v>0</v>
      </c>
      <c r="AQ33" s="39">
        <f>ROUND(AP33*$C$40,0)</f>
        <v>0</v>
      </c>
      <c r="AR33" s="40">
        <f t="shared" si="49"/>
        <v>0</v>
      </c>
      <c r="AS33" s="41"/>
      <c r="AT33" s="68">
        <f t="shared" si="50"/>
        <v>0</v>
      </c>
      <c r="AU33" s="43">
        <f t="shared" si="51"/>
        <v>0</v>
      </c>
      <c r="AW33" s="33">
        <f>SUM(M34+T34+AA34+AH34+AO34)</f>
        <v>0</v>
      </c>
    </row>
    <row r="34" spans="1:50" s="4" customFormat="1" x14ac:dyDescent="0.2">
      <c r="A34" s="4" t="s">
        <v>13</v>
      </c>
      <c r="B34" s="83">
        <f>Totals!B34</f>
        <v>0</v>
      </c>
      <c r="C34" s="90">
        <v>0</v>
      </c>
      <c r="D34" s="91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2"/>
      <c r="K34" s="38">
        <f t="shared" si="52"/>
        <v>0</v>
      </c>
      <c r="L34" s="62">
        <f t="shared" ref="L34:L35" si="76">K34/12/173.33333333</f>
        <v>0</v>
      </c>
      <c r="M34" s="63">
        <f>E34*173.333333*$C$34</f>
        <v>0</v>
      </c>
      <c r="N34" s="39">
        <f t="shared" si="53"/>
        <v>0</v>
      </c>
      <c r="O34" s="39">
        <f>ROUND(N34*$C$41,0)</f>
        <v>0</v>
      </c>
      <c r="P34" s="40">
        <f t="shared" si="37"/>
        <v>0</v>
      </c>
      <c r="Q34" s="41"/>
      <c r="R34" s="39">
        <f t="shared" si="38"/>
        <v>0</v>
      </c>
      <c r="S34" s="62">
        <f t="shared" ref="S34:S35" si="77">R34/12/173.33333333</f>
        <v>0</v>
      </c>
      <c r="T34" s="63">
        <f>F34*173.333333*$C$34</f>
        <v>0</v>
      </c>
      <c r="U34" s="39">
        <f t="shared" si="54"/>
        <v>0</v>
      </c>
      <c r="V34" s="42">
        <f>ROUND(U34*$C$41,0)</f>
        <v>0</v>
      </c>
      <c r="W34" s="40">
        <f t="shared" si="40"/>
        <v>0</v>
      </c>
      <c r="X34" s="41"/>
      <c r="Y34" s="39">
        <f t="shared" si="41"/>
        <v>0</v>
      </c>
      <c r="Z34" s="62">
        <f t="shared" ref="Z34:Z35" si="78">Y34/12/173.33333333</f>
        <v>0</v>
      </c>
      <c r="AA34" s="63">
        <f>G34*173.333333*$C$34</f>
        <v>0</v>
      </c>
      <c r="AB34" s="39">
        <f t="shared" si="55"/>
        <v>0</v>
      </c>
      <c r="AC34" s="39">
        <f>ROUND(AB34*$C$41,0)</f>
        <v>0</v>
      </c>
      <c r="AD34" s="40">
        <f t="shared" si="43"/>
        <v>0</v>
      </c>
      <c r="AE34" s="41"/>
      <c r="AF34" s="39">
        <f t="shared" si="44"/>
        <v>0</v>
      </c>
      <c r="AG34" s="62">
        <f t="shared" ref="AG34:AG35" si="79">AF34/12/173.33333333</f>
        <v>0</v>
      </c>
      <c r="AH34" s="63">
        <f>H34*173.333333*$C$34</f>
        <v>0</v>
      </c>
      <c r="AI34" s="39">
        <f t="shared" si="56"/>
        <v>0</v>
      </c>
      <c r="AJ34" s="39">
        <f>ROUND(AI34*$C$41,0)</f>
        <v>0</v>
      </c>
      <c r="AK34" s="40">
        <f t="shared" si="46"/>
        <v>0</v>
      </c>
      <c r="AL34" s="41"/>
      <c r="AM34" s="39">
        <f t="shared" si="47"/>
        <v>0</v>
      </c>
      <c r="AN34" s="62">
        <f t="shared" ref="AN34:AN35" si="80">AM34/12/173.33333333</f>
        <v>0</v>
      </c>
      <c r="AO34" s="63">
        <f>I34*173.333333*$C$34</f>
        <v>0</v>
      </c>
      <c r="AP34" s="39">
        <f t="shared" si="57"/>
        <v>0</v>
      </c>
      <c r="AQ34" s="39">
        <f>ROUND(AP34*$C$41,0)</f>
        <v>0</v>
      </c>
      <c r="AR34" s="40">
        <f t="shared" si="49"/>
        <v>0</v>
      </c>
      <c r="AS34" s="41"/>
      <c r="AT34" s="68">
        <f t="shared" si="50"/>
        <v>0</v>
      </c>
      <c r="AU34" s="43">
        <f t="shared" si="51"/>
        <v>0</v>
      </c>
      <c r="AW34" s="33">
        <f t="shared" si="58"/>
        <v>0</v>
      </c>
    </row>
    <row r="35" spans="1:50" s="4" customFormat="1" x14ac:dyDescent="0.2">
      <c r="A35" s="4" t="s">
        <v>14</v>
      </c>
      <c r="B35" s="83">
        <f>Totals!B35</f>
        <v>0</v>
      </c>
      <c r="C35" s="90">
        <v>0</v>
      </c>
      <c r="D35" s="91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2"/>
      <c r="K35" s="38">
        <f t="shared" si="52"/>
        <v>0</v>
      </c>
      <c r="L35" s="62">
        <f t="shared" si="76"/>
        <v>0</v>
      </c>
      <c r="M35" s="63">
        <f>E35*173.333333*$C$35</f>
        <v>0</v>
      </c>
      <c r="N35" s="39">
        <f t="shared" si="53"/>
        <v>0</v>
      </c>
      <c r="O35" s="39">
        <f>ROUND(N35*$C$42,0)</f>
        <v>0</v>
      </c>
      <c r="P35" s="40">
        <f t="shared" si="37"/>
        <v>0</v>
      </c>
      <c r="Q35" s="41"/>
      <c r="R35" s="39">
        <f t="shared" si="38"/>
        <v>0</v>
      </c>
      <c r="S35" s="62">
        <f t="shared" si="77"/>
        <v>0</v>
      </c>
      <c r="T35" s="63">
        <f>F35*173.333333*$C$35</f>
        <v>0</v>
      </c>
      <c r="U35" s="39">
        <f t="shared" si="54"/>
        <v>0</v>
      </c>
      <c r="V35" s="42">
        <f>ROUND(U35*$C$42,0)</f>
        <v>0</v>
      </c>
      <c r="W35" s="40">
        <f t="shared" si="40"/>
        <v>0</v>
      </c>
      <c r="X35" s="41"/>
      <c r="Y35" s="39">
        <f t="shared" si="41"/>
        <v>0</v>
      </c>
      <c r="Z35" s="62">
        <f t="shared" si="78"/>
        <v>0</v>
      </c>
      <c r="AA35" s="63">
        <f>G35*173.333333*$C$35</f>
        <v>0</v>
      </c>
      <c r="AB35" s="39">
        <f t="shared" si="55"/>
        <v>0</v>
      </c>
      <c r="AC35" s="39">
        <f>ROUND(AB35*$C$42,0)</f>
        <v>0</v>
      </c>
      <c r="AD35" s="40">
        <f t="shared" si="43"/>
        <v>0</v>
      </c>
      <c r="AE35" s="41"/>
      <c r="AF35" s="39">
        <f t="shared" si="44"/>
        <v>0</v>
      </c>
      <c r="AG35" s="62">
        <f t="shared" si="79"/>
        <v>0</v>
      </c>
      <c r="AH35" s="63">
        <f>H35*173.333333*$C$35</f>
        <v>0</v>
      </c>
      <c r="AI35" s="39">
        <f t="shared" si="56"/>
        <v>0</v>
      </c>
      <c r="AJ35" s="39">
        <f>ROUND(AI35*$C$42,0)</f>
        <v>0</v>
      </c>
      <c r="AK35" s="40">
        <f t="shared" si="46"/>
        <v>0</v>
      </c>
      <c r="AL35" s="41"/>
      <c r="AM35" s="39">
        <f t="shared" si="47"/>
        <v>0</v>
      </c>
      <c r="AN35" s="62">
        <f t="shared" si="80"/>
        <v>0</v>
      </c>
      <c r="AO35" s="63">
        <f>I35*173.333333*$C$35</f>
        <v>0</v>
      </c>
      <c r="AP35" s="39">
        <f t="shared" si="57"/>
        <v>0</v>
      </c>
      <c r="AQ35" s="39">
        <f>ROUND(AP35*$C$42,0)</f>
        <v>0</v>
      </c>
      <c r="AR35" s="40">
        <f t="shared" si="49"/>
        <v>0</v>
      </c>
      <c r="AS35" s="41"/>
      <c r="AT35" s="68">
        <f t="shared" si="50"/>
        <v>0</v>
      </c>
      <c r="AU35" s="43">
        <f t="shared" si="51"/>
        <v>0</v>
      </c>
      <c r="AW35" s="33">
        <f t="shared" si="58"/>
        <v>0</v>
      </c>
    </row>
    <row r="36" spans="1:50" s="4" customFormat="1" x14ac:dyDescent="0.2">
      <c r="D36" s="80" t="s">
        <v>69</v>
      </c>
      <c r="E36" s="78">
        <f>SUM(E16:E35)</f>
        <v>0</v>
      </c>
      <c r="F36" s="78">
        <f>SUM(F16:F35)</f>
        <v>0</v>
      </c>
      <c r="G36" s="78">
        <f>SUM(G16:G35)</f>
        <v>0</v>
      </c>
      <c r="H36" s="78">
        <f>SUM(H16:H35)</f>
        <v>0</v>
      </c>
      <c r="I36" s="78">
        <f>SUM(I16:I35)</f>
        <v>0</v>
      </c>
      <c r="J36" s="2"/>
      <c r="K36" s="9"/>
      <c r="L36" s="17"/>
      <c r="M36" s="17"/>
      <c r="N36" s="44">
        <f>SUM(N16:N35)</f>
        <v>0</v>
      </c>
      <c r="O36" s="44">
        <f>SUM(O16:O35)</f>
        <v>0</v>
      </c>
      <c r="P36" s="45">
        <f>SUM(P16:P35)</f>
        <v>0</v>
      </c>
      <c r="Q36" s="41"/>
      <c r="R36" s="39"/>
      <c r="S36" s="39"/>
      <c r="T36" s="39"/>
      <c r="U36" s="44">
        <f>SUM(U16:U35)</f>
        <v>0</v>
      </c>
      <c r="V36" s="44">
        <f>SUM(V16:V35)</f>
        <v>0</v>
      </c>
      <c r="W36" s="45">
        <f>SUM(W16:W35)</f>
        <v>0</v>
      </c>
      <c r="X36" s="41"/>
      <c r="Y36" s="39"/>
      <c r="Z36" s="39"/>
      <c r="AA36" s="39"/>
      <c r="AB36" s="44">
        <f>SUM(AB16:AB35)</f>
        <v>0</v>
      </c>
      <c r="AC36" s="44">
        <f>SUM(AC16:AC35)</f>
        <v>0</v>
      </c>
      <c r="AD36" s="45">
        <f>SUM(AD16:AD35)</f>
        <v>0</v>
      </c>
      <c r="AE36" s="41"/>
      <c r="AF36" s="46"/>
      <c r="AG36" s="46"/>
      <c r="AH36" s="46"/>
      <c r="AI36" s="44">
        <f>SUM(AI16:AI35)</f>
        <v>0</v>
      </c>
      <c r="AJ36" s="44">
        <f>SUM(AJ16:AJ35)</f>
        <v>0</v>
      </c>
      <c r="AK36" s="45">
        <f>SUM(AK16:AK35)</f>
        <v>0</v>
      </c>
      <c r="AL36" s="41"/>
      <c r="AM36" s="46"/>
      <c r="AN36" s="46"/>
      <c r="AO36" s="46"/>
      <c r="AP36" s="44">
        <f>SUM(AP16:AP35)</f>
        <v>0</v>
      </c>
      <c r="AQ36" s="44">
        <f>SUM(AQ16:AQ35)</f>
        <v>0</v>
      </c>
      <c r="AR36" s="45">
        <f>SUM(AR16:AR35)</f>
        <v>0</v>
      </c>
      <c r="AS36" s="41"/>
      <c r="AT36" s="70">
        <f t="shared" si="50"/>
        <v>0</v>
      </c>
      <c r="AU36" s="43">
        <f t="shared" si="51"/>
        <v>0</v>
      </c>
    </row>
    <row r="37" spans="1:50" s="4" customFormat="1" x14ac:dyDescent="0.2">
      <c r="D37" s="80" t="s">
        <v>70</v>
      </c>
      <c r="J37" s="2"/>
      <c r="K37" s="9"/>
      <c r="L37" s="17"/>
      <c r="M37" s="17"/>
      <c r="N37" s="47">
        <f>N13+N36</f>
        <v>0</v>
      </c>
      <c r="O37" s="47">
        <f>O13+O36</f>
        <v>0</v>
      </c>
      <c r="P37" s="48">
        <f>P13+P36</f>
        <v>0</v>
      </c>
      <c r="Q37" s="41"/>
      <c r="R37" s="46"/>
      <c r="S37" s="46"/>
      <c r="T37" s="46"/>
      <c r="U37" s="47">
        <f>U13+U36</f>
        <v>0</v>
      </c>
      <c r="V37" s="47">
        <f>V13+V36</f>
        <v>0</v>
      </c>
      <c r="W37" s="48">
        <f>W13+W36</f>
        <v>0</v>
      </c>
      <c r="X37" s="41"/>
      <c r="Y37" s="46"/>
      <c r="Z37" s="46"/>
      <c r="AA37" s="46"/>
      <c r="AB37" s="47">
        <f>AB13+AB36</f>
        <v>0</v>
      </c>
      <c r="AC37" s="47">
        <f>AC13+AC36</f>
        <v>0</v>
      </c>
      <c r="AD37" s="48">
        <f>AD13+AD36</f>
        <v>0</v>
      </c>
      <c r="AE37" s="41"/>
      <c r="AF37" s="46"/>
      <c r="AG37" s="46"/>
      <c r="AH37" s="46"/>
      <c r="AI37" s="47">
        <f>AI13+AI36</f>
        <v>0</v>
      </c>
      <c r="AJ37" s="47">
        <f>AJ13+AJ36</f>
        <v>0</v>
      </c>
      <c r="AK37" s="48">
        <f>AK13+AK36</f>
        <v>0</v>
      </c>
      <c r="AL37" s="41"/>
      <c r="AM37" s="46"/>
      <c r="AN37" s="46"/>
      <c r="AO37" s="46"/>
      <c r="AP37" s="47">
        <f>AP13+AP36</f>
        <v>0</v>
      </c>
      <c r="AQ37" s="47">
        <f>AQ13+AQ36</f>
        <v>0</v>
      </c>
      <c r="AR37" s="48">
        <f>AR13+AR36</f>
        <v>0</v>
      </c>
      <c r="AS37" s="41"/>
      <c r="AT37" s="71">
        <f t="shared" si="50"/>
        <v>0</v>
      </c>
      <c r="AU37" s="43">
        <f>P37+W37+AD37+AK37+AR37</f>
        <v>0</v>
      </c>
    </row>
    <row r="38" spans="1:50" s="4" customFormat="1" x14ac:dyDescent="0.2">
      <c r="J38" s="2"/>
      <c r="K38" s="9"/>
      <c r="L38" s="17"/>
      <c r="M38" s="17"/>
      <c r="N38" s="49"/>
      <c r="O38" s="49"/>
      <c r="P38" s="43"/>
      <c r="Q38" s="41"/>
      <c r="R38" s="46"/>
      <c r="S38" s="46"/>
      <c r="T38" s="46"/>
      <c r="U38" s="49"/>
      <c r="V38" s="49"/>
      <c r="W38" s="43"/>
      <c r="X38" s="41"/>
      <c r="Y38" s="46"/>
      <c r="Z38" s="46"/>
      <c r="AA38" s="46"/>
      <c r="AB38" s="49"/>
      <c r="AC38" s="49"/>
      <c r="AD38" s="43"/>
      <c r="AE38" s="41"/>
      <c r="AF38" s="46"/>
      <c r="AG38" s="46"/>
      <c r="AH38" s="46"/>
      <c r="AI38" s="49"/>
      <c r="AJ38" s="49"/>
      <c r="AK38" s="43"/>
      <c r="AL38" s="41"/>
      <c r="AM38" s="46"/>
      <c r="AN38" s="46"/>
      <c r="AO38" s="46"/>
      <c r="AP38" s="49"/>
      <c r="AQ38" s="49"/>
      <c r="AR38" s="43"/>
      <c r="AS38" s="41"/>
      <c r="AT38" s="68"/>
      <c r="AU38" s="43"/>
    </row>
    <row r="39" spans="1:50" s="4" customFormat="1" x14ac:dyDescent="0.2">
      <c r="A39" s="1" t="s">
        <v>15</v>
      </c>
      <c r="J39" s="2"/>
      <c r="K39" s="9"/>
      <c r="L39" s="17"/>
      <c r="M39" s="17"/>
      <c r="N39" s="46"/>
      <c r="O39" s="46"/>
      <c r="P39" s="43"/>
      <c r="Q39" s="41"/>
      <c r="R39" s="46"/>
      <c r="S39" s="46"/>
      <c r="T39" s="46"/>
      <c r="U39" s="46"/>
      <c r="V39" s="49"/>
      <c r="W39" s="43"/>
      <c r="X39" s="41"/>
      <c r="Y39" s="46"/>
      <c r="Z39" s="46"/>
      <c r="AA39" s="46"/>
      <c r="AB39" s="46"/>
      <c r="AC39" s="46"/>
      <c r="AD39" s="43"/>
      <c r="AE39" s="41"/>
      <c r="AF39" s="46"/>
      <c r="AG39" s="46"/>
      <c r="AH39" s="46"/>
      <c r="AI39" s="46"/>
      <c r="AJ39" s="46"/>
      <c r="AK39" s="43"/>
      <c r="AL39" s="41"/>
      <c r="AM39" s="46"/>
      <c r="AN39" s="46"/>
      <c r="AO39" s="46"/>
      <c r="AP39" s="46"/>
      <c r="AQ39" s="46"/>
      <c r="AR39" s="43"/>
      <c r="AS39" s="41"/>
      <c r="AT39"/>
      <c r="AU39" s="43"/>
    </row>
    <row r="40" spans="1:50" s="4" customFormat="1" x14ac:dyDescent="0.2">
      <c r="A40" s="114">
        <f>Totals!A40</f>
        <v>0.36599999999999999</v>
      </c>
      <c r="B40" s="14" t="str">
        <f>Totals!B40</f>
        <v>Faculty &amp; Academic Staff</v>
      </c>
      <c r="C40" s="114">
        <f>Totals!C40</f>
        <v>1.7999999999999999E-2</v>
      </c>
      <c r="D40" s="14" t="str">
        <f>Totals!D40</f>
        <v>Student Hourlies</v>
      </c>
      <c r="J40" s="2"/>
      <c r="K40" s="50"/>
      <c r="L40" s="50"/>
      <c r="M40" s="65">
        <f>SUM(M7:M35)</f>
        <v>0</v>
      </c>
    </row>
    <row r="41" spans="1:50" s="4" customFormat="1" x14ac:dyDescent="0.2">
      <c r="A41" s="114">
        <f>Totals!A41</f>
        <v>0.22</v>
      </c>
      <c r="B41" s="14" t="str">
        <f>Totals!B41</f>
        <v>Post Docs (Research Associates)</v>
      </c>
      <c r="C41" s="114">
        <f>Totals!C41</f>
        <v>0.36599999999999999</v>
      </c>
      <c r="D41" s="14" t="str">
        <f>Totals!D41</f>
        <v>University Staff</v>
      </c>
      <c r="J41" s="2"/>
      <c r="K41" s="50"/>
      <c r="L41" s="50"/>
      <c r="M41" s="50"/>
      <c r="N41" s="46"/>
      <c r="O41" s="50"/>
      <c r="P41" s="51"/>
      <c r="Q41" s="41"/>
      <c r="R41" s="50"/>
      <c r="S41" s="50"/>
      <c r="T41" s="50"/>
      <c r="U41" s="46"/>
      <c r="V41" s="52"/>
      <c r="W41" s="51"/>
      <c r="X41" s="41"/>
      <c r="Y41" s="50"/>
      <c r="Z41" s="50"/>
      <c r="AA41" s="50"/>
      <c r="AB41" s="46"/>
      <c r="AC41" s="50"/>
      <c r="AD41" s="51"/>
      <c r="AE41" s="41"/>
      <c r="AF41" s="53"/>
      <c r="AG41" s="53"/>
      <c r="AH41" s="53"/>
      <c r="AI41" s="46"/>
      <c r="AJ41" s="50"/>
      <c r="AK41" s="51"/>
      <c r="AL41" s="41"/>
      <c r="AM41" s="53"/>
      <c r="AN41" s="53"/>
      <c r="AO41" s="53"/>
      <c r="AP41" s="46"/>
      <c r="AQ41" s="50"/>
      <c r="AR41" s="51"/>
      <c r="AS41" s="41"/>
      <c r="AT41"/>
      <c r="AU41" s="43"/>
    </row>
    <row r="42" spans="1:50" s="4" customFormat="1" x14ac:dyDescent="0.2">
      <c r="A42" s="114">
        <f>Totals!A42</f>
        <v>0.217</v>
      </c>
      <c r="B42" s="14" t="str">
        <f>Totals!B42</f>
        <v>Graduate Students (Research Assistants)</v>
      </c>
      <c r="C42" s="114">
        <f>Totals!C42</f>
        <v>0.1</v>
      </c>
      <c r="D42" s="14" t="str">
        <f>Totals!D42</f>
        <v>LTE</v>
      </c>
      <c r="J42" s="2"/>
      <c r="K42" s="50"/>
      <c r="L42" s="50"/>
      <c r="M42" s="50"/>
      <c r="N42" s="46"/>
      <c r="O42" s="50"/>
      <c r="P42" s="51"/>
      <c r="Q42" s="41"/>
      <c r="R42" s="50"/>
      <c r="S42" s="50"/>
      <c r="T42" s="50"/>
      <c r="U42" s="46"/>
      <c r="V42" s="52"/>
      <c r="W42" s="51"/>
      <c r="X42" s="41"/>
      <c r="Y42" s="50"/>
      <c r="Z42" s="50"/>
      <c r="AA42" s="50"/>
      <c r="AB42" s="46"/>
      <c r="AC42" s="50"/>
      <c r="AD42" s="51"/>
      <c r="AE42" s="41"/>
      <c r="AF42" s="53"/>
      <c r="AG42" s="53"/>
      <c r="AH42" s="53"/>
      <c r="AI42" s="46"/>
      <c r="AJ42" s="50"/>
      <c r="AK42" s="51"/>
      <c r="AL42" s="41"/>
      <c r="AM42" s="53"/>
      <c r="AN42" s="53"/>
      <c r="AO42" s="53"/>
      <c r="AP42" s="46"/>
      <c r="AQ42" s="50"/>
      <c r="AR42" s="51"/>
      <c r="AS42" s="41"/>
      <c r="AT42"/>
      <c r="AU42" s="43"/>
    </row>
    <row r="43" spans="1:50" s="4" customFormat="1" x14ac:dyDescent="0.2">
      <c r="D43" s="80" t="s">
        <v>68</v>
      </c>
      <c r="J43" s="2"/>
      <c r="K43" s="50"/>
      <c r="L43" s="50"/>
      <c r="M43" s="50"/>
      <c r="N43" s="46">
        <f>O37</f>
        <v>0</v>
      </c>
      <c r="O43" s="50"/>
      <c r="P43" s="51"/>
      <c r="Q43" s="41"/>
      <c r="R43" s="50"/>
      <c r="S43" s="50"/>
      <c r="T43" s="65">
        <f>SUM(T7:T35)</f>
        <v>0</v>
      </c>
      <c r="U43" s="46">
        <f>V37</f>
        <v>0</v>
      </c>
      <c r="V43" s="50"/>
      <c r="W43" s="51"/>
      <c r="X43" s="41"/>
      <c r="Y43" s="50"/>
      <c r="Z43" s="50"/>
      <c r="AA43" s="65">
        <f>SUM(AA7:AA35)</f>
        <v>0</v>
      </c>
      <c r="AB43" s="46">
        <f>AC37</f>
        <v>0</v>
      </c>
      <c r="AC43" s="50"/>
      <c r="AD43" s="51"/>
      <c r="AE43" s="41"/>
      <c r="AF43" s="53"/>
      <c r="AG43" s="53"/>
      <c r="AH43" s="65">
        <f>SUM(AH7:AH35)</f>
        <v>0</v>
      </c>
      <c r="AI43" s="46">
        <f>AJ37</f>
        <v>0</v>
      </c>
      <c r="AJ43" s="50"/>
      <c r="AK43" s="51"/>
      <c r="AL43" s="41"/>
      <c r="AM43" s="53"/>
      <c r="AN43" s="53"/>
      <c r="AO43" s="65">
        <f>SUM(AO7:AO35)</f>
        <v>0</v>
      </c>
      <c r="AP43" s="46">
        <f>AQ37</f>
        <v>0</v>
      </c>
      <c r="AQ43" s="50"/>
      <c r="AR43" s="51"/>
      <c r="AS43" s="41"/>
      <c r="AT43"/>
      <c r="AU43" s="43">
        <f>AP43+AI43+AB43+U43+N43</f>
        <v>0</v>
      </c>
    </row>
    <row r="44" spans="1:50" s="4" customFormat="1" x14ac:dyDescent="0.2">
      <c r="D44" s="80" t="s">
        <v>86</v>
      </c>
      <c r="J44" s="2"/>
      <c r="K44" s="50"/>
      <c r="L44" s="50"/>
      <c r="M44" s="50"/>
      <c r="N44" s="54">
        <f>+N37+N43</f>
        <v>0</v>
      </c>
      <c r="O44" s="50"/>
      <c r="P44" s="51"/>
      <c r="Q44" s="41"/>
      <c r="R44" s="50"/>
      <c r="S44" s="50"/>
      <c r="T44" s="50"/>
      <c r="U44" s="54">
        <f>+U37+U43</f>
        <v>0</v>
      </c>
      <c r="V44" s="52"/>
      <c r="W44" s="51"/>
      <c r="X44" s="41"/>
      <c r="Y44" s="50"/>
      <c r="Z44" s="50"/>
      <c r="AA44" s="50"/>
      <c r="AB44" s="54">
        <f>+AB37+AB43</f>
        <v>0</v>
      </c>
      <c r="AC44" s="50"/>
      <c r="AD44" s="51"/>
      <c r="AE44" s="41"/>
      <c r="AF44" s="53"/>
      <c r="AG44" s="53"/>
      <c r="AH44" s="53"/>
      <c r="AI44" s="54">
        <f>+AI37+AI43</f>
        <v>0</v>
      </c>
      <c r="AJ44" s="50"/>
      <c r="AK44" s="51"/>
      <c r="AL44" s="41"/>
      <c r="AM44" s="53"/>
      <c r="AN44" s="53"/>
      <c r="AO44" s="53"/>
      <c r="AP44" s="54">
        <f>+AP37+AP43</f>
        <v>0</v>
      </c>
      <c r="AQ44" s="50"/>
      <c r="AR44" s="51"/>
      <c r="AS44" s="41"/>
      <c r="AT44"/>
      <c r="AU44" s="55">
        <f>AP44+AI44+AB44+U44+N44</f>
        <v>0</v>
      </c>
    </row>
    <row r="45" spans="1:50" s="4" customFormat="1" ht="15" x14ac:dyDescent="0.2">
      <c r="J45" s="2"/>
      <c r="K45" s="18"/>
      <c r="L45" s="18"/>
      <c r="M45" s="18"/>
      <c r="N45" s="10"/>
      <c r="O45" s="18"/>
      <c r="P45" s="19"/>
      <c r="Q45" s="2"/>
      <c r="R45" s="18"/>
      <c r="S45" s="18"/>
      <c r="T45" s="18"/>
      <c r="U45" s="10"/>
      <c r="V45" s="20"/>
      <c r="W45" s="19"/>
      <c r="X45" s="2"/>
      <c r="Y45" s="18"/>
      <c r="Z45" s="18"/>
      <c r="AA45" s="18"/>
      <c r="AB45" s="10"/>
      <c r="AC45" s="18"/>
      <c r="AD45" s="19"/>
      <c r="AE45" s="2"/>
      <c r="AF45" s="21"/>
      <c r="AG45" s="21"/>
      <c r="AH45" s="21"/>
      <c r="AI45" s="10"/>
      <c r="AJ45" s="18"/>
      <c r="AK45" s="19"/>
      <c r="AL45" s="2"/>
      <c r="AM45" s="21"/>
      <c r="AN45" s="21"/>
      <c r="AO45" s="21"/>
      <c r="AP45" s="10"/>
      <c r="AQ45" s="18"/>
      <c r="AR45" s="19"/>
      <c r="AS45" s="2"/>
      <c r="AU45" s="13"/>
      <c r="AX45" s="72"/>
    </row>
    <row r="46" spans="1:50" s="4" customFormat="1" ht="15" x14ac:dyDescent="0.2">
      <c r="A46" s="1" t="s">
        <v>16</v>
      </c>
      <c r="J46" s="2"/>
      <c r="K46" s="18"/>
      <c r="L46" s="18"/>
      <c r="M46" s="18"/>
      <c r="N46" s="10"/>
      <c r="O46" s="18"/>
      <c r="P46" s="19"/>
      <c r="Q46" s="2"/>
      <c r="R46" s="18"/>
      <c r="S46" s="18"/>
      <c r="T46" s="18"/>
      <c r="U46" s="10"/>
      <c r="V46" s="20"/>
      <c r="W46" s="19"/>
      <c r="X46" s="2"/>
      <c r="Y46" s="18"/>
      <c r="Z46" s="18"/>
      <c r="AA46" s="18"/>
      <c r="AB46" s="10"/>
      <c r="AC46" s="18"/>
      <c r="AD46" s="19"/>
      <c r="AE46" s="2"/>
      <c r="AF46" s="21"/>
      <c r="AG46" s="21"/>
      <c r="AH46" s="21"/>
      <c r="AI46" s="10"/>
      <c r="AJ46" s="18"/>
      <c r="AK46" s="19"/>
      <c r="AL46" s="2"/>
      <c r="AM46" s="21"/>
      <c r="AN46" s="21"/>
      <c r="AO46" s="21"/>
      <c r="AP46" s="10"/>
      <c r="AQ46" s="18"/>
      <c r="AR46" s="19"/>
      <c r="AS46" s="2"/>
      <c r="AU46" s="13"/>
      <c r="AX46" s="72"/>
    </row>
    <row r="47" spans="1:50" s="4" customFormat="1" ht="15" x14ac:dyDescent="0.2">
      <c r="A47" s="75" t="s">
        <v>0</v>
      </c>
      <c r="B47" s="83">
        <f>Totals!B47</f>
        <v>0</v>
      </c>
      <c r="J47" s="2"/>
      <c r="K47" s="22"/>
      <c r="L47" s="22"/>
      <c r="M47" s="22"/>
      <c r="N47" s="91">
        <v>0</v>
      </c>
      <c r="O47" s="22"/>
      <c r="P47" s="23"/>
      <c r="Q47" s="2"/>
      <c r="R47" s="22"/>
      <c r="S47" s="22"/>
      <c r="T47" s="22"/>
      <c r="U47" s="91">
        <v>0</v>
      </c>
      <c r="V47" s="24"/>
      <c r="W47" s="23"/>
      <c r="X47" s="2"/>
      <c r="Y47" s="22"/>
      <c r="Z47" s="22"/>
      <c r="AA47" s="22"/>
      <c r="AB47" s="91">
        <v>0</v>
      </c>
      <c r="AC47" s="22"/>
      <c r="AD47" s="23"/>
      <c r="AE47" s="2"/>
      <c r="AF47" s="21"/>
      <c r="AG47" s="21"/>
      <c r="AH47" s="21"/>
      <c r="AI47" s="91">
        <v>0</v>
      </c>
      <c r="AJ47" s="22"/>
      <c r="AK47" s="23"/>
      <c r="AL47" s="2"/>
      <c r="AM47" s="21"/>
      <c r="AN47" s="21"/>
      <c r="AO47" s="21"/>
      <c r="AP47" s="91">
        <v>0</v>
      </c>
      <c r="AQ47" s="22"/>
      <c r="AR47" s="23"/>
      <c r="AS47" s="2"/>
      <c r="AU47" s="13">
        <f>AP47+AI47+AB47+U47+N47</f>
        <v>0</v>
      </c>
      <c r="AX47" s="72"/>
    </row>
    <row r="48" spans="1:50" s="4" customFormat="1" ht="15" x14ac:dyDescent="0.2">
      <c r="A48" s="75" t="s">
        <v>1</v>
      </c>
      <c r="B48" s="83">
        <f>Totals!B48</f>
        <v>0</v>
      </c>
      <c r="J48" s="2"/>
      <c r="K48" s="22"/>
      <c r="L48" s="22"/>
      <c r="M48" s="22"/>
      <c r="N48" s="91">
        <v>0</v>
      </c>
      <c r="O48" s="22"/>
      <c r="P48" s="23"/>
      <c r="Q48" s="2"/>
      <c r="R48" s="22"/>
      <c r="S48" s="22"/>
      <c r="T48" s="22"/>
      <c r="U48" s="91">
        <v>0</v>
      </c>
      <c r="V48" s="24"/>
      <c r="W48" s="23"/>
      <c r="X48" s="2"/>
      <c r="Y48" s="22"/>
      <c r="Z48" s="22"/>
      <c r="AA48" s="22"/>
      <c r="AB48" s="91">
        <v>0</v>
      </c>
      <c r="AC48" s="22"/>
      <c r="AD48" s="23"/>
      <c r="AE48" s="2"/>
      <c r="AF48" s="21"/>
      <c r="AG48" s="21"/>
      <c r="AH48" s="21"/>
      <c r="AI48" s="91">
        <v>0</v>
      </c>
      <c r="AJ48" s="22"/>
      <c r="AK48" s="23"/>
      <c r="AL48" s="2"/>
      <c r="AM48" s="21"/>
      <c r="AN48" s="21"/>
      <c r="AO48" s="21"/>
      <c r="AP48" s="91">
        <v>0</v>
      </c>
      <c r="AQ48" s="22"/>
      <c r="AR48" s="23"/>
      <c r="AS48" s="2"/>
      <c r="AU48" s="13">
        <f>AP48+AI48+AB48+U48+N48</f>
        <v>0</v>
      </c>
      <c r="AX48" s="72"/>
    </row>
    <row r="49" spans="1:50" s="4" customFormat="1" ht="15" x14ac:dyDescent="0.2">
      <c r="A49" s="75" t="s">
        <v>2</v>
      </c>
      <c r="B49" s="83">
        <f>Totals!B49</f>
        <v>0</v>
      </c>
      <c r="J49" s="2"/>
      <c r="K49" s="22"/>
      <c r="L49" s="22"/>
      <c r="M49" s="22"/>
      <c r="N49" s="91">
        <v>0</v>
      </c>
      <c r="O49" s="22"/>
      <c r="P49" s="23"/>
      <c r="Q49" s="2"/>
      <c r="R49" s="22"/>
      <c r="S49" s="22"/>
      <c r="T49" s="22"/>
      <c r="U49" s="91">
        <v>0</v>
      </c>
      <c r="V49" s="24"/>
      <c r="W49" s="23"/>
      <c r="X49" s="2"/>
      <c r="Y49" s="22"/>
      <c r="Z49" s="22"/>
      <c r="AA49" s="22"/>
      <c r="AB49" s="91">
        <v>0</v>
      </c>
      <c r="AC49" s="22"/>
      <c r="AD49" s="23"/>
      <c r="AE49" s="2"/>
      <c r="AF49" s="21"/>
      <c r="AG49" s="21"/>
      <c r="AH49" s="21"/>
      <c r="AI49" s="91">
        <v>0</v>
      </c>
      <c r="AJ49" s="22"/>
      <c r="AK49" s="23"/>
      <c r="AL49" s="2"/>
      <c r="AM49" s="21"/>
      <c r="AN49" s="21"/>
      <c r="AO49" s="21"/>
      <c r="AP49" s="91">
        <v>0</v>
      </c>
      <c r="AQ49" s="22"/>
      <c r="AR49" s="23"/>
      <c r="AS49" s="2"/>
      <c r="AU49" s="13">
        <f>AP49+AI49+AB49+U49+N49</f>
        <v>0</v>
      </c>
      <c r="AX49" s="72"/>
    </row>
    <row r="50" spans="1:50" s="4" customFormat="1" x14ac:dyDescent="0.2">
      <c r="A50" s="75" t="s">
        <v>3</v>
      </c>
      <c r="B50" s="83">
        <f>Totals!B50</f>
        <v>0</v>
      </c>
      <c r="J50" s="2"/>
      <c r="K50" s="22"/>
      <c r="L50" s="22"/>
      <c r="M50" s="22"/>
      <c r="N50" s="91">
        <v>0</v>
      </c>
      <c r="O50" s="22"/>
      <c r="P50" s="23"/>
      <c r="Q50" s="2"/>
      <c r="R50" s="22"/>
      <c r="S50" s="22"/>
      <c r="T50" s="22"/>
      <c r="U50" s="91">
        <v>0</v>
      </c>
      <c r="V50" s="24"/>
      <c r="W50" s="23"/>
      <c r="X50" s="2"/>
      <c r="Y50" s="22"/>
      <c r="Z50" s="22"/>
      <c r="AA50" s="22"/>
      <c r="AB50" s="91">
        <v>0</v>
      </c>
      <c r="AC50" s="22"/>
      <c r="AD50" s="23"/>
      <c r="AE50" s="2"/>
      <c r="AF50" s="21"/>
      <c r="AG50" s="21"/>
      <c r="AH50" s="21"/>
      <c r="AI50" s="91">
        <v>0</v>
      </c>
      <c r="AJ50" s="22"/>
      <c r="AK50" s="23"/>
      <c r="AL50" s="2"/>
      <c r="AM50" s="21"/>
      <c r="AN50" s="21"/>
      <c r="AO50" s="21"/>
      <c r="AP50" s="91">
        <v>0</v>
      </c>
      <c r="AQ50" s="22"/>
      <c r="AR50" s="23"/>
      <c r="AS50" s="2"/>
      <c r="AU50" s="13">
        <f>AP50+AI50+AB50+U50+N50</f>
        <v>0</v>
      </c>
    </row>
    <row r="51" spans="1:50" s="4" customFormat="1" x14ac:dyDescent="0.2">
      <c r="A51" s="75" t="s">
        <v>4</v>
      </c>
      <c r="B51" s="83">
        <f>Totals!B51</f>
        <v>0</v>
      </c>
      <c r="J51" s="2"/>
      <c r="K51" s="22"/>
      <c r="L51" s="22"/>
      <c r="M51" s="22"/>
      <c r="N51" s="91">
        <v>0</v>
      </c>
      <c r="O51" s="22"/>
      <c r="P51" s="23"/>
      <c r="Q51" s="2"/>
      <c r="R51" s="22"/>
      <c r="S51" s="22"/>
      <c r="T51" s="22"/>
      <c r="U51" s="91">
        <v>0</v>
      </c>
      <c r="V51" s="24"/>
      <c r="W51" s="23"/>
      <c r="X51" s="2"/>
      <c r="Y51" s="22"/>
      <c r="Z51" s="22"/>
      <c r="AA51" s="22"/>
      <c r="AB51" s="91">
        <v>0</v>
      </c>
      <c r="AC51" s="22"/>
      <c r="AD51" s="23"/>
      <c r="AE51" s="2"/>
      <c r="AF51" s="21"/>
      <c r="AG51" s="21"/>
      <c r="AH51" s="21"/>
      <c r="AI51" s="91">
        <v>0</v>
      </c>
      <c r="AJ51" s="22"/>
      <c r="AK51" s="23"/>
      <c r="AL51" s="2"/>
      <c r="AM51" s="21"/>
      <c r="AN51" s="21"/>
      <c r="AO51" s="21"/>
      <c r="AP51" s="91">
        <v>0</v>
      </c>
      <c r="AQ51" s="22"/>
      <c r="AR51" s="23"/>
      <c r="AS51" s="2"/>
      <c r="AU51" s="13">
        <f>AP51+AI51+AB51+U51+N51</f>
        <v>0</v>
      </c>
    </row>
    <row r="52" spans="1:50" s="4" customFormat="1" x14ac:dyDescent="0.2">
      <c r="D52" s="79" t="s">
        <v>67</v>
      </c>
      <c r="J52" s="2"/>
      <c r="K52" s="18"/>
      <c r="L52" s="18"/>
      <c r="M52" s="18"/>
      <c r="N52" s="15">
        <f>SUM(N47:N51)</f>
        <v>0</v>
      </c>
      <c r="O52" s="18"/>
      <c r="P52" s="19"/>
      <c r="Q52" s="2"/>
      <c r="R52" s="18"/>
      <c r="S52" s="18"/>
      <c r="T52" s="18"/>
      <c r="U52" s="15">
        <f>SUM(U47:U51)</f>
        <v>0</v>
      </c>
      <c r="V52" s="20"/>
      <c r="W52" s="19"/>
      <c r="X52" s="2"/>
      <c r="Y52" s="18"/>
      <c r="Z52" s="18"/>
      <c r="AA52" s="18"/>
      <c r="AB52" s="15">
        <f>SUM(AB47:AB51)</f>
        <v>0</v>
      </c>
      <c r="AC52" s="18"/>
      <c r="AD52" s="19"/>
      <c r="AE52" s="2"/>
      <c r="AF52" s="21"/>
      <c r="AG52" s="21"/>
      <c r="AH52" s="21"/>
      <c r="AI52" s="15">
        <f>SUM(AI47:AI51)</f>
        <v>0</v>
      </c>
      <c r="AJ52" s="18"/>
      <c r="AK52" s="19"/>
      <c r="AL52" s="2"/>
      <c r="AM52" s="21"/>
      <c r="AN52" s="21"/>
      <c r="AO52" s="21"/>
      <c r="AP52" s="15">
        <f>SUM(AP47:AP51)</f>
        <v>0</v>
      </c>
      <c r="AQ52" s="18"/>
      <c r="AR52" s="19"/>
      <c r="AS52" s="2"/>
      <c r="AU52" s="16">
        <f>SUM(AU47:AU51)</f>
        <v>0</v>
      </c>
    </row>
    <row r="53" spans="1:50" s="4" customFormat="1" x14ac:dyDescent="0.2">
      <c r="J53" s="2"/>
      <c r="K53" s="18"/>
      <c r="L53" s="18"/>
      <c r="M53" s="18"/>
      <c r="N53" s="10"/>
      <c r="O53" s="18"/>
      <c r="P53" s="19"/>
      <c r="Q53" s="2"/>
      <c r="R53" s="18"/>
      <c r="S53" s="18"/>
      <c r="T53" s="18"/>
      <c r="U53" s="10"/>
      <c r="V53" s="20"/>
      <c r="W53" s="19"/>
      <c r="X53" s="2"/>
      <c r="Y53" s="18"/>
      <c r="Z53" s="18"/>
      <c r="AA53" s="18"/>
      <c r="AB53" s="10"/>
      <c r="AC53" s="18"/>
      <c r="AD53" s="19"/>
      <c r="AE53" s="2"/>
      <c r="AF53" s="21"/>
      <c r="AG53" s="21"/>
      <c r="AH53" s="21"/>
      <c r="AI53" s="10"/>
      <c r="AJ53" s="18"/>
      <c r="AK53" s="19"/>
      <c r="AL53" s="2"/>
      <c r="AM53" s="21"/>
      <c r="AN53" s="21"/>
      <c r="AO53" s="21"/>
      <c r="AP53" s="10"/>
      <c r="AQ53" s="18"/>
      <c r="AR53" s="19"/>
      <c r="AS53" s="2"/>
      <c r="AU53" s="13"/>
    </row>
    <row r="54" spans="1:50" s="4" customFormat="1" x14ac:dyDescent="0.2">
      <c r="A54" s="1" t="s">
        <v>17</v>
      </c>
      <c r="J54" s="2"/>
      <c r="K54" s="18"/>
      <c r="L54" s="18"/>
      <c r="M54" s="18"/>
      <c r="N54" s="10"/>
      <c r="O54" s="18"/>
      <c r="P54" s="19"/>
      <c r="Q54" s="2"/>
      <c r="R54" s="18"/>
      <c r="S54" s="18"/>
      <c r="T54" s="18"/>
      <c r="U54" s="10"/>
      <c r="V54" s="20"/>
      <c r="W54" s="19"/>
      <c r="X54" s="2"/>
      <c r="Y54" s="18"/>
      <c r="Z54" s="18"/>
      <c r="AA54" s="18"/>
      <c r="AB54" s="10"/>
      <c r="AC54" s="18"/>
      <c r="AD54" s="19"/>
      <c r="AE54" s="2"/>
      <c r="AF54" s="21"/>
      <c r="AG54" s="21"/>
      <c r="AH54" s="21"/>
      <c r="AI54" s="10"/>
      <c r="AJ54" s="18"/>
      <c r="AK54" s="19"/>
      <c r="AL54" s="2"/>
      <c r="AM54" s="21"/>
      <c r="AN54" s="21"/>
      <c r="AO54" s="21"/>
      <c r="AP54" s="10"/>
      <c r="AQ54" s="18"/>
      <c r="AR54" s="19"/>
      <c r="AS54" s="2"/>
      <c r="AU54" s="13"/>
    </row>
    <row r="55" spans="1:50" s="4" customFormat="1" x14ac:dyDescent="0.2">
      <c r="A55" s="14" t="s">
        <v>136</v>
      </c>
      <c r="D55" s="144" t="s">
        <v>146</v>
      </c>
      <c r="E55" s="144"/>
      <c r="F55" s="144"/>
      <c r="G55" s="144"/>
      <c r="H55" s="144"/>
      <c r="I55" s="144"/>
      <c r="J55" s="2"/>
      <c r="K55" s="22"/>
      <c r="L55" s="22"/>
      <c r="M55" s="22"/>
      <c r="N55" s="139">
        <f>SUMIFS(Travel!$V$6:$V$24,Travel!$A$6:$A$24,$A$1,Travel!$B$6:$B$24,K2,Travel!$C$6:$C$24,$A$55)+SUMIFS(Travel!$V$6:$V$24,Travel!$A$6:$A$24,$A$1,Travel!$B$6:$B$24,"All",Travel!$C$6:$C$24,$A$55)</f>
        <v>0</v>
      </c>
      <c r="O55" s="22"/>
      <c r="P55" s="23"/>
      <c r="Q55" s="2"/>
      <c r="R55" s="22"/>
      <c r="S55" s="22"/>
      <c r="T55" s="22"/>
      <c r="U55" s="139">
        <f>SUMIFS(Travel!$V$6:$V$24,Travel!$A$6:$A$24,$A$1,Travel!$B$6:$B$24,R2,Travel!$C$6:$C$24,$A$55)+SUMIFS(Travel!$V$6:$V$24,Travel!$A$6:$A$24,$A$1,Travel!$B$6:$B$24,"All",Travel!$C$6:$C$24,$A$55)</f>
        <v>0</v>
      </c>
      <c r="V55" s="24"/>
      <c r="W55" s="23"/>
      <c r="X55" s="2"/>
      <c r="Y55" s="22"/>
      <c r="Z55" s="22"/>
      <c r="AA55" s="22"/>
      <c r="AB55" s="139">
        <f>SUMIFS(Travel!$V$6:$V$24,Travel!$A$6:$A$24,$A$1,Travel!$B$6:$B$24,Y2,Travel!$C$6:$C$24,$A$55)+SUMIFS(Travel!$V$6:$V$24,Travel!$A$6:$A$24,$A$1,Travel!$B$6:$B$24,"All",Travel!$C$6:$C$24,$A$55)</f>
        <v>0</v>
      </c>
      <c r="AC55" s="22"/>
      <c r="AD55" s="23"/>
      <c r="AE55" s="2"/>
      <c r="AF55" s="21"/>
      <c r="AG55" s="21"/>
      <c r="AH55" s="21"/>
      <c r="AI55" s="139">
        <f>SUMIFS(Travel!$V$6:$V$24,Travel!$A$6:$A$24,$A$1,Travel!$B$6:$B$24,AF2,Travel!$C$6:$C$24,$A$55)+SUMIFS(Travel!$V$6:$V$24,Travel!$A$6:$A$24,$A$1,Travel!$B$6:$B$24,"All",Travel!$C$6:$C$24,$A$55)</f>
        <v>0</v>
      </c>
      <c r="AJ55" s="22"/>
      <c r="AK55" s="23"/>
      <c r="AL55" s="2"/>
      <c r="AM55" s="21"/>
      <c r="AN55" s="21"/>
      <c r="AO55" s="21"/>
      <c r="AP55" s="139">
        <f>SUMIFS(Travel!$V$6:$V$24,Travel!$A$6:$A$24,$A$1,Travel!$B$6:$B$24,AM2,Travel!$C$6:$C$24,$A$55)+SUMIFS(Travel!$V$6:$V$24,Travel!$A$6:$A$24,$A$1,Travel!$B$6:$B$24,"All",Travel!$C$6:$C$24,$A$55)</f>
        <v>0</v>
      </c>
      <c r="AQ55" s="22"/>
      <c r="AR55" s="23"/>
      <c r="AS55" s="2"/>
      <c r="AU55" s="13">
        <f>AP55+AI55+AB55+U55+N55</f>
        <v>0</v>
      </c>
    </row>
    <row r="56" spans="1:50" s="4" customFormat="1" x14ac:dyDescent="0.2">
      <c r="A56" s="14" t="s">
        <v>149</v>
      </c>
      <c r="D56" s="144" t="s">
        <v>146</v>
      </c>
      <c r="E56" s="144"/>
      <c r="F56" s="144"/>
      <c r="G56" s="144"/>
      <c r="H56" s="144"/>
      <c r="I56" s="144"/>
      <c r="J56" s="2"/>
      <c r="K56" s="22"/>
      <c r="L56" s="22"/>
      <c r="M56" s="22"/>
      <c r="N56" s="139">
        <f>SUMIFS(Travel!$V$6:$V$24,Travel!$A$6:$A$24,$A$1,Travel!$B$6:$B$24,K2,Travel!$C$6:$C$24,$A$56)+SUMIFS(Travel!$V$6:$V$24,Travel!$A$6:$A$24,$A$1,Travel!$B$6:$B$24,"all",Travel!$C$6:$C$24,$A$56)</f>
        <v>0</v>
      </c>
      <c r="O56" s="22"/>
      <c r="P56" s="23"/>
      <c r="Q56" s="2"/>
      <c r="R56" s="22"/>
      <c r="S56" s="22"/>
      <c r="T56" s="22"/>
      <c r="U56" s="139">
        <f>SUMIFS(Travel!$V$6:$V$24,Travel!$A$6:$A$24,$A$1,Travel!$B$6:$B$24,R2,Travel!$C$6:$C$24,$A$56)+SUMIFS(Travel!$V$6:$V$24,Travel!$A$6:$A$24,$A$1,Travel!$B$6:$B$24,"all",Travel!$C$6:$C$24,$A$56)</f>
        <v>0</v>
      </c>
      <c r="V56" s="24"/>
      <c r="W56" s="23"/>
      <c r="X56" s="2"/>
      <c r="Y56" s="22"/>
      <c r="Z56" s="22"/>
      <c r="AA56" s="22"/>
      <c r="AB56" s="139">
        <f>SUMIFS(Travel!$V$6:$V$24,Travel!$A$6:$A$24,$A$1,Travel!$B$6:$B$24,Y2,Travel!$C$6:$C$24,$A$56)+SUMIFS(Travel!$V$6:$V$24,Travel!$A$6:$A$24,$A$1,Travel!$B$6:$B$24,"all",Travel!$C$6:$C$24,$A$56)</f>
        <v>0</v>
      </c>
      <c r="AC56" s="22"/>
      <c r="AD56" s="23"/>
      <c r="AE56" s="2"/>
      <c r="AF56" s="21"/>
      <c r="AG56" s="21"/>
      <c r="AH56" s="21"/>
      <c r="AI56" s="139">
        <f>SUMIFS(Travel!$V$6:$V$24,Travel!$A$6:$A$24,$A$1,Travel!$B$6:$B$24,AF2,Travel!$C$6:$C$24,$A$56)+SUMIFS(Travel!$V$6:$V$24,Travel!$A$6:$A$24,$A$1,Travel!$B$6:$B$24,"all",Travel!$C$6:$C$24,$A$56)</f>
        <v>0</v>
      </c>
      <c r="AJ56" s="22"/>
      <c r="AK56" s="23"/>
      <c r="AL56" s="2"/>
      <c r="AM56" s="21"/>
      <c r="AN56" s="21"/>
      <c r="AO56" s="21"/>
      <c r="AP56" s="139">
        <f>SUMIFS(Travel!$V$6:$V$24,Travel!$A$6:$A$24,$A$1,Travel!$B$6:$B$24,AM2,Travel!$C$6:$C$24,$A$56)+SUMIFS(Travel!$V$6:$V$24,Travel!$A$6:$A$24,$A$1,Travel!$B$6:$B$24,"all",Travel!$C$6:$C$24,$A$56)</f>
        <v>0</v>
      </c>
      <c r="AQ56" s="22"/>
      <c r="AR56" s="23"/>
      <c r="AS56" s="2"/>
      <c r="AU56" s="13">
        <f>AP56+AI56+AB56+U56+N56</f>
        <v>0</v>
      </c>
    </row>
    <row r="57" spans="1:50" s="4" customFormat="1" x14ac:dyDescent="0.2">
      <c r="D57" s="81" t="s">
        <v>72</v>
      </c>
      <c r="J57" s="2"/>
      <c r="K57" s="22"/>
      <c r="L57" s="22"/>
      <c r="M57" s="22"/>
      <c r="N57" s="25">
        <f>SUM(N55:N56)</f>
        <v>0</v>
      </c>
      <c r="O57" s="22"/>
      <c r="P57" s="23"/>
      <c r="Q57" s="2"/>
      <c r="R57" s="22"/>
      <c r="S57" s="22"/>
      <c r="T57" s="22"/>
      <c r="U57" s="25">
        <f>SUM(U55:U56)</f>
        <v>0</v>
      </c>
      <c r="V57" s="24"/>
      <c r="W57" s="23"/>
      <c r="X57" s="2"/>
      <c r="Y57" s="22"/>
      <c r="Z57" s="22"/>
      <c r="AA57" s="22"/>
      <c r="AB57" s="25">
        <f>SUM(AB55:AB56)</f>
        <v>0</v>
      </c>
      <c r="AC57" s="22"/>
      <c r="AD57" s="23"/>
      <c r="AE57" s="2"/>
      <c r="AF57" s="21"/>
      <c r="AG57" s="21"/>
      <c r="AH57" s="21"/>
      <c r="AI57" s="25">
        <f>SUM(AI55:AI56)</f>
        <v>0</v>
      </c>
      <c r="AJ57" s="22"/>
      <c r="AK57" s="23"/>
      <c r="AL57" s="2"/>
      <c r="AM57" s="21"/>
      <c r="AN57" s="21"/>
      <c r="AO57" s="21"/>
      <c r="AP57" s="25">
        <f>SUM(AP55:AP56)</f>
        <v>0</v>
      </c>
      <c r="AQ57" s="22"/>
      <c r="AR57" s="23"/>
      <c r="AS57" s="2"/>
      <c r="AU57" s="16">
        <f>SUM(AU55:AU56)</f>
        <v>0</v>
      </c>
    </row>
    <row r="58" spans="1:50" s="4" customFormat="1" x14ac:dyDescent="0.2">
      <c r="J58" s="2"/>
      <c r="K58" s="18"/>
      <c r="L58" s="18"/>
      <c r="M58" s="18"/>
      <c r="N58" s="10"/>
      <c r="O58" s="18"/>
      <c r="P58" s="19"/>
      <c r="Q58" s="2"/>
      <c r="R58" s="18"/>
      <c r="S58" s="18"/>
      <c r="T58" s="18"/>
      <c r="U58" s="10"/>
      <c r="V58" s="20"/>
      <c r="W58" s="19"/>
      <c r="X58" s="2"/>
      <c r="Y58" s="18"/>
      <c r="Z58" s="18"/>
      <c r="AA58" s="18"/>
      <c r="AB58" s="10"/>
      <c r="AC58" s="18"/>
      <c r="AD58" s="19"/>
      <c r="AE58" s="2"/>
      <c r="AF58" s="21"/>
      <c r="AG58" s="21"/>
      <c r="AH58" s="21"/>
      <c r="AI58" s="10"/>
      <c r="AJ58" s="18"/>
      <c r="AK58" s="19"/>
      <c r="AL58" s="2"/>
      <c r="AM58" s="21"/>
      <c r="AN58" s="21"/>
      <c r="AO58" s="21"/>
      <c r="AP58" s="10"/>
      <c r="AQ58" s="18"/>
      <c r="AR58" s="19"/>
      <c r="AS58" s="2"/>
      <c r="AU58" s="13"/>
    </row>
    <row r="59" spans="1:50" s="4" customFormat="1" x14ac:dyDescent="0.2">
      <c r="A59" s="1" t="s">
        <v>20</v>
      </c>
      <c r="J59" s="2"/>
      <c r="K59" s="18"/>
      <c r="L59" s="18"/>
      <c r="M59" s="18"/>
      <c r="N59" s="10"/>
      <c r="O59" s="18"/>
      <c r="P59" s="19"/>
      <c r="Q59" s="2"/>
      <c r="R59" s="18"/>
      <c r="S59" s="18"/>
      <c r="T59" s="18"/>
      <c r="U59" s="10"/>
      <c r="V59" s="20"/>
      <c r="W59" s="19"/>
      <c r="X59" s="2"/>
      <c r="Y59" s="18"/>
      <c r="Z59" s="18"/>
      <c r="AA59" s="18"/>
      <c r="AB59" s="10"/>
      <c r="AC59" s="18"/>
      <c r="AD59" s="19"/>
      <c r="AE59" s="2"/>
      <c r="AF59" s="21"/>
      <c r="AG59" s="21"/>
      <c r="AH59" s="21"/>
      <c r="AI59" s="10"/>
      <c r="AJ59" s="18"/>
      <c r="AK59" s="19"/>
      <c r="AL59" s="2"/>
      <c r="AM59" s="21"/>
      <c r="AN59" s="21"/>
      <c r="AO59" s="21"/>
      <c r="AP59" s="10"/>
      <c r="AQ59" s="18"/>
      <c r="AR59" s="19"/>
      <c r="AS59" s="2"/>
      <c r="AU59" s="13"/>
    </row>
    <row r="60" spans="1:50" s="4" customFormat="1" x14ac:dyDescent="0.2">
      <c r="A60" s="4" t="s">
        <v>21</v>
      </c>
      <c r="J60" s="2"/>
      <c r="K60" s="22"/>
      <c r="L60" s="22"/>
      <c r="M60" s="22"/>
      <c r="N60" s="91">
        <v>0</v>
      </c>
      <c r="O60" s="22"/>
      <c r="P60" s="23"/>
      <c r="Q60" s="2"/>
      <c r="R60" s="22"/>
      <c r="S60" s="22"/>
      <c r="T60" s="22"/>
      <c r="U60" s="91">
        <v>0</v>
      </c>
      <c r="V60" s="24"/>
      <c r="W60" s="23"/>
      <c r="X60" s="2"/>
      <c r="Y60" s="22"/>
      <c r="Z60" s="22"/>
      <c r="AA60" s="22"/>
      <c r="AB60" s="91">
        <v>0</v>
      </c>
      <c r="AC60" s="22"/>
      <c r="AD60" s="23"/>
      <c r="AE60" s="2"/>
      <c r="AF60" s="21"/>
      <c r="AG60" s="21"/>
      <c r="AH60" s="21"/>
      <c r="AI60" s="91">
        <v>0</v>
      </c>
      <c r="AJ60" s="22"/>
      <c r="AK60" s="23"/>
      <c r="AL60" s="2"/>
      <c r="AM60" s="21"/>
      <c r="AN60" s="21"/>
      <c r="AO60" s="21"/>
      <c r="AP60" s="91">
        <v>0</v>
      </c>
      <c r="AQ60" s="22"/>
      <c r="AR60" s="23"/>
      <c r="AS60" s="2"/>
      <c r="AU60" s="13">
        <f>AP60+AI60+AB60+U60+N60</f>
        <v>0</v>
      </c>
    </row>
    <row r="61" spans="1:50" s="4" customFormat="1" x14ac:dyDescent="0.2">
      <c r="A61" s="4" t="s">
        <v>22</v>
      </c>
      <c r="J61" s="2"/>
      <c r="K61" s="22"/>
      <c r="L61" s="22"/>
      <c r="M61" s="22"/>
      <c r="N61" s="91">
        <v>0</v>
      </c>
      <c r="O61" s="22"/>
      <c r="P61" s="23"/>
      <c r="Q61" s="2"/>
      <c r="R61" s="22"/>
      <c r="S61" s="22"/>
      <c r="T61" s="22"/>
      <c r="U61" s="91">
        <v>0</v>
      </c>
      <c r="V61" s="24"/>
      <c r="W61" s="23"/>
      <c r="X61" s="2"/>
      <c r="Y61" s="22"/>
      <c r="Z61" s="22"/>
      <c r="AA61" s="22"/>
      <c r="AB61" s="91">
        <v>0</v>
      </c>
      <c r="AC61" s="22"/>
      <c r="AD61" s="23"/>
      <c r="AE61" s="2"/>
      <c r="AF61" s="21"/>
      <c r="AG61" s="21"/>
      <c r="AH61" s="21"/>
      <c r="AI61" s="91">
        <v>0</v>
      </c>
      <c r="AJ61" s="22"/>
      <c r="AK61" s="23"/>
      <c r="AL61" s="2"/>
      <c r="AM61" s="21"/>
      <c r="AN61" s="21"/>
      <c r="AO61" s="21"/>
      <c r="AP61" s="91">
        <v>0</v>
      </c>
      <c r="AQ61" s="22"/>
      <c r="AR61" s="23"/>
      <c r="AS61" s="2"/>
      <c r="AU61" s="13">
        <f>AP61+AI61+AB61+U61+N61</f>
        <v>0</v>
      </c>
    </row>
    <row r="62" spans="1:50" s="4" customFormat="1" x14ac:dyDescent="0.2">
      <c r="A62" s="4" t="s">
        <v>23</v>
      </c>
      <c r="J62" s="2"/>
      <c r="K62" s="22"/>
      <c r="L62" s="22"/>
      <c r="M62" s="22"/>
      <c r="N62" s="91">
        <v>0</v>
      </c>
      <c r="O62" s="22"/>
      <c r="P62" s="23"/>
      <c r="Q62" s="2"/>
      <c r="R62" s="22"/>
      <c r="S62" s="22"/>
      <c r="T62" s="22"/>
      <c r="U62" s="91">
        <v>0</v>
      </c>
      <c r="V62" s="24"/>
      <c r="W62" s="23"/>
      <c r="X62" s="2"/>
      <c r="Y62" s="22"/>
      <c r="Z62" s="22"/>
      <c r="AA62" s="22"/>
      <c r="AB62" s="91">
        <v>0</v>
      </c>
      <c r="AC62" s="22"/>
      <c r="AD62" s="23"/>
      <c r="AE62" s="2"/>
      <c r="AF62" s="21"/>
      <c r="AG62" s="21"/>
      <c r="AH62" s="21"/>
      <c r="AI62" s="91">
        <v>0</v>
      </c>
      <c r="AJ62" s="22"/>
      <c r="AK62" s="23"/>
      <c r="AL62" s="2"/>
      <c r="AM62" s="21"/>
      <c r="AN62" s="21"/>
      <c r="AO62" s="21"/>
      <c r="AP62" s="91">
        <v>0</v>
      </c>
      <c r="AQ62" s="22"/>
      <c r="AR62" s="23"/>
      <c r="AS62" s="2"/>
      <c r="AU62" s="13">
        <f>AP62+AI62+AB62+U62+N62</f>
        <v>0</v>
      </c>
    </row>
    <row r="63" spans="1:50" s="4" customFormat="1" x14ac:dyDescent="0.2">
      <c r="A63" s="4" t="s">
        <v>24</v>
      </c>
      <c r="J63" s="2"/>
      <c r="K63" s="22"/>
      <c r="L63" s="22"/>
      <c r="M63" s="22"/>
      <c r="N63" s="91">
        <v>0</v>
      </c>
      <c r="O63" s="22"/>
      <c r="P63" s="23"/>
      <c r="Q63" s="2"/>
      <c r="R63" s="22"/>
      <c r="S63" s="22"/>
      <c r="T63" s="22"/>
      <c r="U63" s="91">
        <v>0</v>
      </c>
      <c r="V63" s="24"/>
      <c r="W63" s="23"/>
      <c r="X63" s="2"/>
      <c r="Y63" s="22"/>
      <c r="Z63" s="22"/>
      <c r="AA63" s="22"/>
      <c r="AB63" s="91">
        <v>0</v>
      </c>
      <c r="AC63" s="22"/>
      <c r="AD63" s="23"/>
      <c r="AE63" s="2"/>
      <c r="AF63" s="21"/>
      <c r="AG63" s="21"/>
      <c r="AH63" s="21"/>
      <c r="AI63" s="91">
        <v>0</v>
      </c>
      <c r="AJ63" s="22"/>
      <c r="AK63" s="23"/>
      <c r="AL63" s="2"/>
      <c r="AM63" s="21"/>
      <c r="AN63" s="21"/>
      <c r="AO63" s="21"/>
      <c r="AP63" s="91">
        <v>0</v>
      </c>
      <c r="AQ63" s="22"/>
      <c r="AR63" s="23"/>
      <c r="AS63" s="2"/>
      <c r="AU63" s="13">
        <f>AP63+AI63+AB63+U63+N63</f>
        <v>0</v>
      </c>
    </row>
    <row r="64" spans="1:50" s="4" customFormat="1" x14ac:dyDescent="0.2">
      <c r="D64" s="80" t="s">
        <v>74</v>
      </c>
      <c r="J64" s="2"/>
      <c r="K64" s="22"/>
      <c r="L64" s="22"/>
      <c r="M64" s="22"/>
      <c r="N64" s="25">
        <f>SUM(N60:N63)</f>
        <v>0</v>
      </c>
      <c r="O64" s="22"/>
      <c r="P64" s="23"/>
      <c r="Q64" s="2"/>
      <c r="R64" s="22"/>
      <c r="S64" s="22"/>
      <c r="T64" s="22"/>
      <c r="U64" s="25">
        <f>SUM(U60:U63)</f>
        <v>0</v>
      </c>
      <c r="V64" s="24"/>
      <c r="W64" s="23"/>
      <c r="X64" s="2"/>
      <c r="Y64" s="22"/>
      <c r="Z64" s="22"/>
      <c r="AA64" s="22"/>
      <c r="AB64" s="25">
        <f>SUM(AB60:AB63)</f>
        <v>0</v>
      </c>
      <c r="AC64" s="22"/>
      <c r="AD64" s="23"/>
      <c r="AE64" s="2"/>
      <c r="AF64" s="21"/>
      <c r="AG64" s="21"/>
      <c r="AH64" s="21"/>
      <c r="AI64" s="25">
        <f>SUM(AI60:AI63)</f>
        <v>0</v>
      </c>
      <c r="AJ64" s="22"/>
      <c r="AK64" s="23"/>
      <c r="AL64" s="2"/>
      <c r="AM64" s="21"/>
      <c r="AN64" s="21"/>
      <c r="AO64" s="21"/>
      <c r="AP64" s="25">
        <f>SUM(AP60:AP63)</f>
        <v>0</v>
      </c>
      <c r="AQ64" s="22"/>
      <c r="AR64" s="23"/>
      <c r="AS64" s="2"/>
      <c r="AU64" s="16">
        <f>SUM(AU60:AU63)</f>
        <v>0</v>
      </c>
    </row>
    <row r="65" spans="1:47" s="4" customFormat="1" x14ac:dyDescent="0.2">
      <c r="J65" s="2"/>
      <c r="K65" s="22"/>
      <c r="L65" s="22"/>
      <c r="M65" s="22"/>
      <c r="N65" s="12"/>
      <c r="O65" s="22"/>
      <c r="P65" s="23"/>
      <c r="Q65" s="2"/>
      <c r="R65" s="22"/>
      <c r="S65" s="22"/>
      <c r="T65" s="22"/>
      <c r="U65" s="12"/>
      <c r="V65" s="24"/>
      <c r="W65" s="23"/>
      <c r="X65" s="2"/>
      <c r="Y65" s="22"/>
      <c r="Z65" s="22"/>
      <c r="AA65" s="22"/>
      <c r="AB65" s="12"/>
      <c r="AC65" s="22"/>
      <c r="AD65" s="23"/>
      <c r="AE65" s="2"/>
      <c r="AF65" s="21"/>
      <c r="AG65" s="21"/>
      <c r="AH65" s="21"/>
      <c r="AI65" s="12"/>
      <c r="AJ65" s="22"/>
      <c r="AK65" s="23"/>
      <c r="AL65" s="2"/>
      <c r="AM65" s="21"/>
      <c r="AN65" s="21"/>
      <c r="AO65" s="21"/>
      <c r="AP65" s="12"/>
      <c r="AQ65" s="22"/>
      <c r="AR65" s="23"/>
      <c r="AS65" s="2"/>
      <c r="AU65" s="13"/>
    </row>
    <row r="66" spans="1:47" s="4" customFormat="1" x14ac:dyDescent="0.2">
      <c r="A66" s="1" t="s">
        <v>25</v>
      </c>
      <c r="J66" s="2"/>
      <c r="K66" s="22"/>
      <c r="L66" s="22"/>
      <c r="M66" s="22"/>
      <c r="N66" s="12"/>
      <c r="O66" s="22"/>
      <c r="P66" s="23"/>
      <c r="Q66" s="2"/>
      <c r="R66" s="22"/>
      <c r="S66" s="22"/>
      <c r="T66" s="22"/>
      <c r="U66" s="12"/>
      <c r="V66" s="24"/>
      <c r="W66" s="23"/>
      <c r="X66" s="2"/>
      <c r="Y66" s="22"/>
      <c r="Z66" s="22"/>
      <c r="AA66" s="22"/>
      <c r="AB66" s="12"/>
      <c r="AC66" s="22"/>
      <c r="AD66" s="23"/>
      <c r="AE66" s="2"/>
      <c r="AF66" s="21"/>
      <c r="AG66" s="21"/>
      <c r="AH66" s="21"/>
      <c r="AI66" s="12"/>
      <c r="AJ66" s="22"/>
      <c r="AK66" s="23"/>
      <c r="AL66" s="2"/>
      <c r="AM66" s="21"/>
      <c r="AN66" s="21"/>
      <c r="AO66" s="21"/>
      <c r="AP66" s="12"/>
      <c r="AQ66" s="22"/>
      <c r="AR66" s="23"/>
      <c r="AS66" s="2"/>
      <c r="AU66" s="13"/>
    </row>
    <row r="67" spans="1:47" s="4" customFormat="1" x14ac:dyDescent="0.2">
      <c r="A67" s="14" t="s">
        <v>26</v>
      </c>
      <c r="D67" s="144" t="s">
        <v>147</v>
      </c>
      <c r="E67" s="144"/>
      <c r="F67" s="144"/>
      <c r="G67" s="144"/>
      <c r="H67" s="144"/>
      <c r="I67" s="144"/>
      <c r="J67" s="2"/>
      <c r="K67" s="22"/>
      <c r="L67" s="22"/>
      <c r="M67" s="22"/>
      <c r="N67" s="139">
        <f>SUMIFS(Supplies!$H:$H,Supplies!$A:$A,$A$1,Supplies!$B:$B,K2)+SUMIFS(Supplies!$H:$H,Supplies!$A:$A,$A$1,Supplies!$B:$B,"all")</f>
        <v>0</v>
      </c>
      <c r="O67" s="22"/>
      <c r="P67" s="23"/>
      <c r="Q67" s="2"/>
      <c r="R67" s="22"/>
      <c r="S67" s="22"/>
      <c r="T67" s="22"/>
      <c r="U67" s="139">
        <f>SUMIFS(Supplies!$H:$H,Supplies!$A:$A,$A$1,Supplies!$B:$B,R2)+SUMIFS(Supplies!$H:$H,Supplies!$A:$A,$A$1,Supplies!$B:$B,"all")</f>
        <v>0</v>
      </c>
      <c r="V67" s="24"/>
      <c r="W67" s="23"/>
      <c r="X67" s="2"/>
      <c r="Y67" s="22"/>
      <c r="Z67" s="22"/>
      <c r="AA67" s="22"/>
      <c r="AB67" s="139">
        <f>SUMIFS(Supplies!$H:$H,Supplies!$A:$A,$A$1,Supplies!$B:$B,Y2)+SUMIFS(Supplies!$H:$H,Supplies!$A:$A,$A$1,Supplies!$B:$B,"all")</f>
        <v>0</v>
      </c>
      <c r="AC67" s="22"/>
      <c r="AD67" s="23"/>
      <c r="AE67" s="2"/>
      <c r="AF67" s="21"/>
      <c r="AG67" s="21"/>
      <c r="AH67" s="21"/>
      <c r="AI67" s="139">
        <f>SUMIFS(Supplies!$H:$H,Supplies!$A:$A,$A$1,Supplies!$B:$B,AF2)+SUMIFS(Supplies!$H:$H,Supplies!$A:$A,$A$1,Supplies!$B:$B,"all")</f>
        <v>0</v>
      </c>
      <c r="AJ67" s="22"/>
      <c r="AK67" s="23"/>
      <c r="AL67" s="2"/>
      <c r="AM67" s="21"/>
      <c r="AN67" s="21"/>
      <c r="AO67" s="21"/>
      <c r="AP67" s="139">
        <f>SUMIFS(Supplies!$H:$H,Supplies!$A:$A,$A$1,Supplies!$B:$B,AM2)+SUMIFS(Supplies!$H:$H,Supplies!$A:$A,$A$1,Supplies!$B:$B,"all")</f>
        <v>0</v>
      </c>
      <c r="AQ67" s="22"/>
      <c r="AR67" s="23"/>
      <c r="AS67" s="2"/>
      <c r="AU67" s="13">
        <f t="shared" ref="AU67:AU80" si="81">AP67+AI67+AB67+U67+N67</f>
        <v>0</v>
      </c>
    </row>
    <row r="68" spans="1:47" s="4" customFormat="1" x14ac:dyDescent="0.2">
      <c r="A68" s="14" t="s">
        <v>27</v>
      </c>
      <c r="J68" s="2"/>
      <c r="K68" s="22"/>
      <c r="L68" s="22"/>
      <c r="M68" s="22"/>
      <c r="N68" s="91">
        <v>0</v>
      </c>
      <c r="O68" s="22"/>
      <c r="P68" s="23"/>
      <c r="Q68" s="2"/>
      <c r="R68" s="22"/>
      <c r="S68" s="22"/>
      <c r="T68" s="22"/>
      <c r="U68" s="91">
        <v>0</v>
      </c>
      <c r="V68" s="24"/>
      <c r="W68" s="23"/>
      <c r="X68" s="2"/>
      <c r="Y68" s="22"/>
      <c r="Z68" s="22"/>
      <c r="AA68" s="22"/>
      <c r="AB68" s="91">
        <v>0</v>
      </c>
      <c r="AC68" s="22"/>
      <c r="AD68" s="23"/>
      <c r="AE68" s="2"/>
      <c r="AF68" s="21"/>
      <c r="AG68" s="21"/>
      <c r="AH68" s="21"/>
      <c r="AI68" s="119">
        <v>0</v>
      </c>
      <c r="AJ68" s="22"/>
      <c r="AK68" s="23"/>
      <c r="AL68" s="2"/>
      <c r="AM68" s="21"/>
      <c r="AN68" s="21"/>
      <c r="AO68" s="21"/>
      <c r="AP68" s="119">
        <v>0</v>
      </c>
      <c r="AQ68" s="22"/>
      <c r="AR68" s="23"/>
      <c r="AS68" s="2"/>
      <c r="AU68" s="13">
        <f t="shared" si="81"/>
        <v>0</v>
      </c>
    </row>
    <row r="69" spans="1:47" s="4" customFormat="1" x14ac:dyDescent="0.2">
      <c r="A69" s="14" t="s">
        <v>36</v>
      </c>
      <c r="J69" s="2"/>
      <c r="K69" s="22"/>
      <c r="L69" s="22"/>
      <c r="M69" s="22"/>
      <c r="N69" s="91">
        <v>0</v>
      </c>
      <c r="O69" s="22"/>
      <c r="P69" s="23"/>
      <c r="Q69" s="2"/>
      <c r="R69" s="22"/>
      <c r="S69" s="22"/>
      <c r="T69" s="22"/>
      <c r="U69" s="91">
        <v>0</v>
      </c>
      <c r="V69" s="24"/>
      <c r="W69" s="23"/>
      <c r="X69" s="2"/>
      <c r="Y69" s="22"/>
      <c r="Z69" s="22"/>
      <c r="AA69" s="22"/>
      <c r="AB69" s="91">
        <v>0</v>
      </c>
      <c r="AC69" s="22"/>
      <c r="AD69" s="23"/>
      <c r="AE69" s="2"/>
      <c r="AF69" s="21"/>
      <c r="AG69" s="21"/>
      <c r="AH69" s="21"/>
      <c r="AI69" s="119">
        <v>0</v>
      </c>
      <c r="AJ69" s="22"/>
      <c r="AK69" s="23"/>
      <c r="AL69" s="2"/>
      <c r="AM69" s="21"/>
      <c r="AN69" s="21"/>
      <c r="AO69" s="21"/>
      <c r="AP69" s="119">
        <v>0</v>
      </c>
      <c r="AQ69" s="22"/>
      <c r="AR69" s="23"/>
      <c r="AS69" s="2"/>
      <c r="AU69" s="13">
        <f t="shared" si="81"/>
        <v>0</v>
      </c>
    </row>
    <row r="70" spans="1:47" s="4" customFormat="1" x14ac:dyDescent="0.2">
      <c r="A70" s="14" t="s">
        <v>37</v>
      </c>
      <c r="J70" s="2"/>
      <c r="K70" s="22"/>
      <c r="L70" s="22"/>
      <c r="M70" s="22"/>
      <c r="N70" s="91">
        <v>0</v>
      </c>
      <c r="O70" s="22"/>
      <c r="P70" s="23"/>
      <c r="Q70" s="2"/>
      <c r="R70" s="22"/>
      <c r="S70" s="22"/>
      <c r="T70" s="22"/>
      <c r="U70" s="91">
        <v>0</v>
      </c>
      <c r="V70" s="24"/>
      <c r="W70" s="23"/>
      <c r="X70" s="2"/>
      <c r="Y70" s="22"/>
      <c r="Z70" s="22"/>
      <c r="AA70" s="22"/>
      <c r="AB70" s="91">
        <v>0</v>
      </c>
      <c r="AC70" s="22"/>
      <c r="AD70" s="23"/>
      <c r="AE70" s="2"/>
      <c r="AF70" s="21"/>
      <c r="AG70" s="21"/>
      <c r="AH70" s="21"/>
      <c r="AI70" s="119">
        <v>0</v>
      </c>
      <c r="AJ70" s="22"/>
      <c r="AK70" s="23"/>
      <c r="AL70" s="2"/>
      <c r="AM70" s="21"/>
      <c r="AN70" s="21"/>
      <c r="AO70" s="21"/>
      <c r="AP70" s="119">
        <v>0</v>
      </c>
      <c r="AQ70" s="22"/>
      <c r="AR70" s="23"/>
      <c r="AS70" s="2"/>
      <c r="AU70" s="13">
        <f t="shared" si="81"/>
        <v>0</v>
      </c>
    </row>
    <row r="71" spans="1:47" s="4" customFormat="1" hidden="1" x14ac:dyDescent="0.2">
      <c r="A71" s="14" t="s">
        <v>28</v>
      </c>
      <c r="B71" s="61">
        <f>Totals!B71</f>
        <v>0</v>
      </c>
      <c r="J71" s="2"/>
      <c r="K71" s="22"/>
      <c r="L71" s="22"/>
      <c r="M71" s="22"/>
      <c r="N71" s="91">
        <v>0</v>
      </c>
      <c r="O71" s="22"/>
      <c r="P71" s="23"/>
      <c r="Q71" s="2"/>
      <c r="R71" s="22"/>
      <c r="S71" s="22"/>
      <c r="T71" s="22"/>
      <c r="U71" s="91">
        <v>0</v>
      </c>
      <c r="V71" s="24"/>
      <c r="W71" s="23"/>
      <c r="X71" s="2"/>
      <c r="Y71" s="22"/>
      <c r="Z71" s="22"/>
      <c r="AA71" s="22"/>
      <c r="AB71" s="91">
        <v>0</v>
      </c>
      <c r="AC71" s="22"/>
      <c r="AD71" s="23"/>
      <c r="AE71" s="2"/>
      <c r="AF71" s="21"/>
      <c r="AG71" s="21"/>
      <c r="AH71" s="21"/>
      <c r="AI71" s="119">
        <v>0</v>
      </c>
      <c r="AJ71" s="22"/>
      <c r="AK71" s="23"/>
      <c r="AL71" s="2"/>
      <c r="AM71" s="21"/>
      <c r="AN71" s="21"/>
      <c r="AO71" s="21"/>
      <c r="AP71" s="119">
        <v>0</v>
      </c>
      <c r="AQ71" s="22"/>
      <c r="AR71" s="23"/>
      <c r="AS71" s="2"/>
      <c r="AU71" s="13">
        <f t="shared" si="81"/>
        <v>0</v>
      </c>
    </row>
    <row r="72" spans="1:47" s="4" customFormat="1" hidden="1" x14ac:dyDescent="0.2">
      <c r="A72" s="14" t="s">
        <v>28</v>
      </c>
      <c r="B72" s="61">
        <f>Totals!B72</f>
        <v>0</v>
      </c>
      <c r="J72" s="2"/>
      <c r="K72" s="22"/>
      <c r="L72" s="22"/>
      <c r="M72" s="22"/>
      <c r="N72" s="91">
        <v>0</v>
      </c>
      <c r="O72" s="22"/>
      <c r="P72" s="23"/>
      <c r="Q72" s="2"/>
      <c r="R72" s="22"/>
      <c r="S72" s="22"/>
      <c r="T72" s="22"/>
      <c r="U72" s="91">
        <v>0</v>
      </c>
      <c r="V72" s="24"/>
      <c r="W72" s="23"/>
      <c r="X72" s="2"/>
      <c r="Y72" s="22"/>
      <c r="Z72" s="22"/>
      <c r="AA72" s="22"/>
      <c r="AB72" s="91">
        <v>0</v>
      </c>
      <c r="AC72" s="22"/>
      <c r="AD72" s="23"/>
      <c r="AE72" s="2"/>
      <c r="AF72" s="21"/>
      <c r="AG72" s="21"/>
      <c r="AH72" s="21"/>
      <c r="AI72" s="119">
        <v>0</v>
      </c>
      <c r="AJ72" s="22"/>
      <c r="AK72" s="23"/>
      <c r="AL72" s="2"/>
      <c r="AM72" s="21"/>
      <c r="AN72" s="21"/>
      <c r="AO72" s="21"/>
      <c r="AP72" s="119">
        <v>0</v>
      </c>
      <c r="AQ72" s="22"/>
      <c r="AR72" s="23"/>
      <c r="AS72" s="2"/>
      <c r="AU72" s="13">
        <f t="shared" si="81"/>
        <v>0</v>
      </c>
    </row>
    <row r="73" spans="1:47" s="4" customFormat="1" hidden="1" x14ac:dyDescent="0.2">
      <c r="A73" s="14" t="s">
        <v>28</v>
      </c>
      <c r="B73" s="61">
        <f>Totals!B73</f>
        <v>0</v>
      </c>
      <c r="J73" s="2"/>
      <c r="K73" s="22"/>
      <c r="L73" s="22"/>
      <c r="M73" s="22"/>
      <c r="N73" s="91">
        <v>0</v>
      </c>
      <c r="O73" s="22"/>
      <c r="P73" s="23"/>
      <c r="Q73" s="2"/>
      <c r="R73" s="22"/>
      <c r="S73" s="22"/>
      <c r="T73" s="22"/>
      <c r="U73" s="91">
        <v>0</v>
      </c>
      <c r="V73" s="24"/>
      <c r="W73" s="23"/>
      <c r="X73" s="2"/>
      <c r="Y73" s="22"/>
      <c r="Z73" s="22"/>
      <c r="AA73" s="22"/>
      <c r="AB73" s="91">
        <v>0</v>
      </c>
      <c r="AC73" s="22"/>
      <c r="AD73" s="23"/>
      <c r="AE73" s="2"/>
      <c r="AF73" s="21"/>
      <c r="AG73" s="21"/>
      <c r="AH73" s="21"/>
      <c r="AI73" s="119">
        <v>0</v>
      </c>
      <c r="AJ73" s="22"/>
      <c r="AK73" s="23"/>
      <c r="AL73" s="2"/>
      <c r="AM73" s="21"/>
      <c r="AN73" s="21"/>
      <c r="AO73" s="21"/>
      <c r="AP73" s="119">
        <v>0</v>
      </c>
      <c r="AQ73" s="22"/>
      <c r="AR73" s="23"/>
      <c r="AS73" s="2"/>
      <c r="AU73" s="13">
        <f t="shared" ref="AU73" si="82">AP73+AI73+AB73+U73+N73</f>
        <v>0</v>
      </c>
    </row>
    <row r="74" spans="1:47" s="4" customFormat="1" hidden="1" x14ac:dyDescent="0.2">
      <c r="A74" s="14" t="s">
        <v>28</v>
      </c>
      <c r="B74" s="61">
        <f>Totals!B74</f>
        <v>0</v>
      </c>
      <c r="J74" s="2"/>
      <c r="K74" s="22"/>
      <c r="L74" s="22"/>
      <c r="M74" s="22"/>
      <c r="N74" s="91">
        <v>0</v>
      </c>
      <c r="O74" s="22"/>
      <c r="P74" s="23"/>
      <c r="Q74" s="2"/>
      <c r="R74" s="22"/>
      <c r="S74" s="22"/>
      <c r="T74" s="22"/>
      <c r="U74" s="91">
        <v>0</v>
      </c>
      <c r="V74" s="24"/>
      <c r="W74" s="23"/>
      <c r="X74" s="2"/>
      <c r="Y74" s="22"/>
      <c r="Z74" s="22"/>
      <c r="AA74" s="22"/>
      <c r="AB74" s="91">
        <v>0</v>
      </c>
      <c r="AC74" s="22"/>
      <c r="AD74" s="23"/>
      <c r="AE74" s="2"/>
      <c r="AF74" s="21"/>
      <c r="AG74" s="21"/>
      <c r="AH74" s="21"/>
      <c r="AI74" s="119">
        <v>0</v>
      </c>
      <c r="AJ74" s="22"/>
      <c r="AK74" s="23"/>
      <c r="AL74" s="2"/>
      <c r="AM74" s="21"/>
      <c r="AN74" s="21"/>
      <c r="AO74" s="21"/>
      <c r="AP74" s="119">
        <v>0</v>
      </c>
      <c r="AQ74" s="22"/>
      <c r="AR74" s="23"/>
      <c r="AS74" s="2"/>
      <c r="AU74" s="13">
        <f t="shared" si="81"/>
        <v>0</v>
      </c>
    </row>
    <row r="75" spans="1:47" s="4" customFormat="1" hidden="1" x14ac:dyDescent="0.2">
      <c r="A75" s="14" t="s">
        <v>28</v>
      </c>
      <c r="B75" s="61">
        <f>Totals!B75</f>
        <v>0</v>
      </c>
      <c r="J75" s="2"/>
      <c r="K75" s="22"/>
      <c r="L75" s="22"/>
      <c r="M75" s="22"/>
      <c r="N75" s="91">
        <v>0</v>
      </c>
      <c r="O75" s="22"/>
      <c r="P75" s="23"/>
      <c r="Q75" s="2"/>
      <c r="R75" s="22"/>
      <c r="S75" s="22"/>
      <c r="T75" s="22"/>
      <c r="U75" s="91">
        <v>0</v>
      </c>
      <c r="V75" s="24"/>
      <c r="W75" s="23"/>
      <c r="X75" s="2"/>
      <c r="Y75" s="22"/>
      <c r="Z75" s="22"/>
      <c r="AA75" s="22"/>
      <c r="AB75" s="91">
        <v>0</v>
      </c>
      <c r="AC75" s="22"/>
      <c r="AD75" s="23"/>
      <c r="AE75" s="2"/>
      <c r="AF75" s="21"/>
      <c r="AG75" s="21"/>
      <c r="AH75" s="21"/>
      <c r="AI75" s="119">
        <v>0</v>
      </c>
      <c r="AJ75" s="22"/>
      <c r="AK75" s="23"/>
      <c r="AL75" s="2"/>
      <c r="AM75" s="21"/>
      <c r="AN75" s="21"/>
      <c r="AO75" s="21"/>
      <c r="AP75" s="119">
        <v>0</v>
      </c>
      <c r="AQ75" s="22"/>
      <c r="AR75" s="23"/>
      <c r="AS75" s="2"/>
      <c r="AU75" s="13">
        <f t="shared" si="81"/>
        <v>0</v>
      </c>
    </row>
    <row r="76" spans="1:47" s="4" customFormat="1" x14ac:dyDescent="0.2">
      <c r="A76" s="14" t="s">
        <v>38</v>
      </c>
      <c r="J76" s="2"/>
      <c r="K76" s="22"/>
      <c r="L76" s="22"/>
      <c r="M76" s="22"/>
      <c r="N76" s="91">
        <v>0</v>
      </c>
      <c r="O76" s="22"/>
      <c r="P76" s="23"/>
      <c r="Q76" s="2"/>
      <c r="R76" s="22"/>
      <c r="S76" s="22"/>
      <c r="T76" s="22"/>
      <c r="U76" s="91">
        <v>0</v>
      </c>
      <c r="V76" s="24"/>
      <c r="W76" s="23"/>
      <c r="X76" s="2"/>
      <c r="Y76" s="22"/>
      <c r="Z76" s="22"/>
      <c r="AA76" s="22"/>
      <c r="AB76" s="91">
        <v>0</v>
      </c>
      <c r="AC76" s="22"/>
      <c r="AD76" s="23"/>
      <c r="AE76" s="2"/>
      <c r="AF76" s="21"/>
      <c r="AG76" s="21"/>
      <c r="AH76" s="21"/>
      <c r="AI76" s="119">
        <v>0</v>
      </c>
      <c r="AJ76" s="22"/>
      <c r="AK76" s="23"/>
      <c r="AL76" s="2"/>
      <c r="AM76" s="21"/>
      <c r="AN76" s="21"/>
      <c r="AO76" s="21"/>
      <c r="AP76" s="119">
        <v>0</v>
      </c>
      <c r="AQ76" s="22"/>
      <c r="AR76" s="23"/>
      <c r="AS76" s="2"/>
      <c r="AU76" s="13">
        <f t="shared" si="81"/>
        <v>0</v>
      </c>
    </row>
    <row r="77" spans="1:47" s="4" customFormat="1" x14ac:dyDescent="0.2">
      <c r="A77" s="14" t="s">
        <v>39</v>
      </c>
      <c r="J77" s="2"/>
      <c r="K77" s="22"/>
      <c r="L77" s="22"/>
      <c r="M77" s="22"/>
      <c r="N77" s="91">
        <v>0</v>
      </c>
      <c r="O77" s="22"/>
      <c r="P77" s="23"/>
      <c r="Q77" s="2"/>
      <c r="R77" s="22"/>
      <c r="S77" s="22"/>
      <c r="T77" s="22"/>
      <c r="U77" s="91">
        <v>0</v>
      </c>
      <c r="V77" s="24"/>
      <c r="W77" s="23"/>
      <c r="X77" s="2"/>
      <c r="Y77" s="22"/>
      <c r="Z77" s="22"/>
      <c r="AA77" s="22"/>
      <c r="AB77" s="91">
        <v>0</v>
      </c>
      <c r="AC77" s="22"/>
      <c r="AD77" s="23"/>
      <c r="AE77" s="2"/>
      <c r="AF77" s="21"/>
      <c r="AG77" s="21"/>
      <c r="AH77" s="21"/>
      <c r="AI77" s="119">
        <v>0</v>
      </c>
      <c r="AJ77" s="22"/>
      <c r="AK77" s="23"/>
      <c r="AL77" s="2"/>
      <c r="AM77" s="21"/>
      <c r="AN77" s="21"/>
      <c r="AO77" s="21"/>
      <c r="AP77" s="119">
        <v>0</v>
      </c>
      <c r="AQ77" s="22"/>
      <c r="AR77" s="23"/>
      <c r="AS77" s="2"/>
      <c r="AU77" s="13">
        <f t="shared" si="81"/>
        <v>0</v>
      </c>
    </row>
    <row r="78" spans="1:47" s="4" customFormat="1" x14ac:dyDescent="0.2">
      <c r="A78" s="14" t="s">
        <v>40</v>
      </c>
      <c r="C78" s="59">
        <v>12000</v>
      </c>
      <c r="D78" s="4" t="s">
        <v>55</v>
      </c>
      <c r="J78" s="2"/>
      <c r="K78" s="22"/>
      <c r="L78" s="22"/>
      <c r="M78" s="22"/>
      <c r="N78" s="12">
        <f>$C78*(($C$25*E25/12)+($C$26*E26/12)+($C$27*E27/12)+($C$28*E28/12)+($C$29*E29/12)+($C$30*E30/12)+($C$31*E31/12)+($C$32*E32/12))</f>
        <v>0</v>
      </c>
      <c r="O78" s="22"/>
      <c r="P78" s="23"/>
      <c r="Q78" s="2"/>
      <c r="R78" s="22"/>
      <c r="S78" s="22"/>
      <c r="T78" s="22"/>
      <c r="U78" s="12">
        <f>$C78*(($C$25*F25/12)+($C$26*F26/12)+($C$27*F27/12)+($C$28*F28/12)+($C$29*F29/12)+($C$30*F30/12)+($C$31*F31/12)+($C$32*F32/12))</f>
        <v>0</v>
      </c>
      <c r="V78" s="24"/>
      <c r="W78" s="23"/>
      <c r="X78" s="2"/>
      <c r="Y78" s="22"/>
      <c r="Z78" s="22"/>
      <c r="AA78" s="22"/>
      <c r="AB78" s="12">
        <f>$C78*(($C$25*G25/12)+($C$26*G26/12)+($C$27*G27/12)+($C$28*G28/12)+($C$29*G29/12)+($C$30*G30/12)+($C$31*G31/12)+($C$32*G32/12))</f>
        <v>0</v>
      </c>
      <c r="AC78" s="22"/>
      <c r="AD78" s="23"/>
      <c r="AE78" s="2"/>
      <c r="AF78" s="21"/>
      <c r="AG78" s="21"/>
      <c r="AH78" s="21"/>
      <c r="AI78" s="12">
        <f>$C78*(($C$25*H25/12)+($C$26*H26/12)+($C$27*H27/12)+($C$28*H28/12)+($C$29*H29/12)+($C$30*H30/12)+($C$31*H31/12)+($C$32*H32/12))</f>
        <v>0</v>
      </c>
      <c r="AJ78" s="22"/>
      <c r="AK78" s="23"/>
      <c r="AL78" s="2"/>
      <c r="AM78" s="21"/>
      <c r="AN78" s="21"/>
      <c r="AO78" s="21"/>
      <c r="AP78" s="12">
        <f>$C78*(($C$25*I25/12)+($C$26*I26/12)+($C$27*I27/12)+($C$28*I28/12)+($C$29*I29/12)+($C$30*I30/12)+($C$31*I31/12)+($C$32*I32/12))</f>
        <v>0</v>
      </c>
      <c r="AQ78" s="22"/>
      <c r="AR78" s="23"/>
      <c r="AS78" s="2"/>
      <c r="AU78" s="13">
        <f t="shared" si="81"/>
        <v>0</v>
      </c>
    </row>
    <row r="79" spans="1:47" s="4" customFormat="1" x14ac:dyDescent="0.2">
      <c r="A79" s="14" t="s">
        <v>41</v>
      </c>
      <c r="C79" s="26"/>
      <c r="J79" s="2"/>
      <c r="K79" s="22"/>
      <c r="L79" s="22"/>
      <c r="M79" s="22"/>
      <c r="N79" s="91">
        <v>0</v>
      </c>
      <c r="O79" s="22"/>
      <c r="P79" s="23"/>
      <c r="Q79" s="2"/>
      <c r="R79" s="22"/>
      <c r="S79" s="22"/>
      <c r="T79" s="22"/>
      <c r="U79" s="91">
        <v>0</v>
      </c>
      <c r="V79" s="24"/>
      <c r="W79" s="23"/>
      <c r="X79" s="2"/>
      <c r="Y79" s="22"/>
      <c r="Z79" s="22"/>
      <c r="AA79" s="22"/>
      <c r="AB79" s="91">
        <v>0</v>
      </c>
      <c r="AC79" s="22"/>
      <c r="AD79" s="23"/>
      <c r="AE79" s="2"/>
      <c r="AF79" s="21"/>
      <c r="AG79" s="21"/>
      <c r="AH79" s="21"/>
      <c r="AI79" s="119">
        <v>0</v>
      </c>
      <c r="AJ79" s="22"/>
      <c r="AK79" s="23"/>
      <c r="AL79" s="2"/>
      <c r="AM79" s="21"/>
      <c r="AN79" s="21"/>
      <c r="AO79" s="21"/>
      <c r="AP79" s="119">
        <v>0</v>
      </c>
      <c r="AQ79" s="22"/>
      <c r="AR79" s="23"/>
      <c r="AS79" s="2"/>
      <c r="AU79" s="13">
        <f t="shared" si="81"/>
        <v>0</v>
      </c>
    </row>
    <row r="80" spans="1:47" s="4" customFormat="1" x14ac:dyDescent="0.2">
      <c r="A80" s="14" t="s">
        <v>42</v>
      </c>
      <c r="C80" s="26"/>
      <c r="J80" s="2"/>
      <c r="K80" s="22"/>
      <c r="L80" s="22"/>
      <c r="M80" s="22"/>
      <c r="N80" s="91">
        <v>0</v>
      </c>
      <c r="O80" s="22"/>
      <c r="P80" s="23"/>
      <c r="Q80" s="2"/>
      <c r="R80" s="22"/>
      <c r="S80" s="22"/>
      <c r="T80" s="22"/>
      <c r="U80" s="91">
        <v>0</v>
      </c>
      <c r="V80" s="24"/>
      <c r="W80" s="23"/>
      <c r="X80" s="2"/>
      <c r="Y80" s="22"/>
      <c r="Z80" s="22"/>
      <c r="AA80" s="22"/>
      <c r="AB80" s="91">
        <v>0</v>
      </c>
      <c r="AC80" s="22"/>
      <c r="AD80" s="23"/>
      <c r="AE80" s="2"/>
      <c r="AF80" s="21"/>
      <c r="AG80" s="21"/>
      <c r="AH80" s="21"/>
      <c r="AI80" s="119">
        <v>0</v>
      </c>
      <c r="AJ80" s="22"/>
      <c r="AK80" s="23"/>
      <c r="AL80" s="2"/>
      <c r="AM80" s="21"/>
      <c r="AN80" s="21"/>
      <c r="AO80" s="21"/>
      <c r="AP80" s="119">
        <v>0</v>
      </c>
      <c r="AQ80" s="22"/>
      <c r="AR80" s="23"/>
      <c r="AS80" s="2"/>
      <c r="AU80" s="13">
        <f t="shared" si="81"/>
        <v>0</v>
      </c>
    </row>
    <row r="81" spans="1:55" s="4" customFormat="1" x14ac:dyDescent="0.2">
      <c r="D81" s="80" t="s">
        <v>73</v>
      </c>
      <c r="J81" s="2"/>
      <c r="K81" s="18"/>
      <c r="L81" s="18"/>
      <c r="M81" s="18"/>
      <c r="N81" s="15">
        <f>SUM(N67:N80)</f>
        <v>0</v>
      </c>
      <c r="O81" s="18"/>
      <c r="P81" s="19"/>
      <c r="Q81" s="2"/>
      <c r="R81" s="18"/>
      <c r="S81" s="18"/>
      <c r="T81" s="18"/>
      <c r="U81" s="15">
        <f>SUM(U67:U80)</f>
        <v>0</v>
      </c>
      <c r="V81" s="20"/>
      <c r="W81" s="19"/>
      <c r="X81" s="2"/>
      <c r="Y81" s="18"/>
      <c r="Z81" s="18"/>
      <c r="AA81" s="18"/>
      <c r="AB81" s="15">
        <f>SUM(AB67:AB80)</f>
        <v>0</v>
      </c>
      <c r="AC81" s="18"/>
      <c r="AD81" s="19"/>
      <c r="AE81" s="2"/>
      <c r="AF81" s="21"/>
      <c r="AG81" s="21"/>
      <c r="AH81" s="21"/>
      <c r="AI81" s="15">
        <f>SUM(AI67:AI80)</f>
        <v>0</v>
      </c>
      <c r="AJ81" s="18"/>
      <c r="AK81" s="19"/>
      <c r="AL81" s="2"/>
      <c r="AM81" s="21"/>
      <c r="AN81" s="21"/>
      <c r="AO81" s="21"/>
      <c r="AP81" s="15">
        <f>SUM(AP67:AP80)</f>
        <v>0</v>
      </c>
      <c r="AQ81" s="18"/>
      <c r="AR81" s="19"/>
      <c r="AS81" s="2"/>
      <c r="AU81" s="15">
        <f>SUM(AU67:AU80)</f>
        <v>0</v>
      </c>
      <c r="BC81" s="66"/>
    </row>
    <row r="82" spans="1:55" s="4" customFormat="1" x14ac:dyDescent="0.2">
      <c r="J82" s="2"/>
      <c r="K82" s="18"/>
      <c r="L82" s="18"/>
      <c r="M82" s="18"/>
      <c r="N82" s="10"/>
      <c r="O82" s="18"/>
      <c r="P82" s="19"/>
      <c r="Q82" s="2"/>
      <c r="R82" s="18"/>
      <c r="S82" s="18"/>
      <c r="T82" s="18"/>
      <c r="U82" s="10"/>
      <c r="V82" s="20"/>
      <c r="W82" s="19"/>
      <c r="X82" s="2"/>
      <c r="Y82" s="18"/>
      <c r="Z82" s="18"/>
      <c r="AA82" s="18"/>
      <c r="AB82" s="10"/>
      <c r="AC82" s="18"/>
      <c r="AD82" s="19"/>
      <c r="AE82" s="2"/>
      <c r="AF82" s="21"/>
      <c r="AG82" s="21"/>
      <c r="AH82" s="21"/>
      <c r="AI82" s="10"/>
      <c r="AJ82" s="18"/>
      <c r="AK82" s="19"/>
      <c r="AL82" s="2"/>
      <c r="AM82" s="21"/>
      <c r="AN82" s="21"/>
      <c r="AO82" s="21"/>
      <c r="AP82" s="10"/>
      <c r="AQ82" s="18"/>
      <c r="AR82" s="19"/>
      <c r="AS82" s="2"/>
      <c r="AU82" s="13"/>
    </row>
    <row r="83" spans="1:55" s="4" customFormat="1" x14ac:dyDescent="0.2">
      <c r="A83" s="1" t="s">
        <v>29</v>
      </c>
      <c r="J83" s="2"/>
      <c r="K83" s="18"/>
      <c r="L83" s="18"/>
      <c r="M83" s="18"/>
      <c r="N83" s="15">
        <f>N44+N52+N57+N81+N64</f>
        <v>0</v>
      </c>
      <c r="O83" s="18"/>
      <c r="P83" s="19"/>
      <c r="Q83" s="2"/>
      <c r="R83" s="18"/>
      <c r="S83" s="18"/>
      <c r="T83" s="18"/>
      <c r="U83" s="15">
        <f>U44+U52+U57+U81+U64</f>
        <v>0</v>
      </c>
      <c r="V83" s="20"/>
      <c r="W83" s="19"/>
      <c r="X83" s="2"/>
      <c r="Y83" s="18"/>
      <c r="Z83" s="18"/>
      <c r="AA83" s="18"/>
      <c r="AB83" s="15">
        <f>AB44+AB52+AB57+AB81+AB64</f>
        <v>0</v>
      </c>
      <c r="AC83" s="18"/>
      <c r="AD83" s="19"/>
      <c r="AE83" s="2"/>
      <c r="AF83" s="21"/>
      <c r="AG83" s="21"/>
      <c r="AH83" s="21"/>
      <c r="AI83" s="15">
        <f>AI44+AI52+AI57+AI81+AI64</f>
        <v>0</v>
      </c>
      <c r="AJ83" s="18"/>
      <c r="AK83" s="19"/>
      <c r="AL83" s="2"/>
      <c r="AM83" s="21"/>
      <c r="AN83" s="21"/>
      <c r="AO83" s="21"/>
      <c r="AP83" s="15">
        <f>AP44+AP52+AP57+AP81+AP64</f>
        <v>0</v>
      </c>
      <c r="AQ83" s="18"/>
      <c r="AR83" s="19"/>
      <c r="AS83" s="2"/>
      <c r="AU83" s="13">
        <f>AU44+AU52+AU57+AU81+AU64</f>
        <v>0</v>
      </c>
      <c r="AV83" s="10"/>
      <c r="AW83" s="10"/>
      <c r="AX83" s="10"/>
      <c r="AY83" s="10"/>
      <c r="AZ83" s="10"/>
      <c r="BA83" s="73"/>
    </row>
    <row r="84" spans="1:55" s="4" customFormat="1" x14ac:dyDescent="0.2">
      <c r="J84" s="2"/>
      <c r="K84" s="18"/>
      <c r="L84" s="18"/>
      <c r="M84" s="18"/>
      <c r="N84" s="10"/>
      <c r="O84" s="18"/>
      <c r="P84" s="19"/>
      <c r="Q84" s="2"/>
      <c r="R84" s="18"/>
      <c r="S84" s="18"/>
      <c r="T84" s="18"/>
      <c r="U84" s="10"/>
      <c r="V84" s="20"/>
      <c r="W84" s="19"/>
      <c r="X84" s="2"/>
      <c r="Y84" s="18"/>
      <c r="Z84" s="18"/>
      <c r="AA84" s="18"/>
      <c r="AB84" s="10"/>
      <c r="AC84" s="18"/>
      <c r="AD84" s="19"/>
      <c r="AE84" s="2"/>
      <c r="AF84" s="21"/>
      <c r="AG84" s="21"/>
      <c r="AH84" s="21"/>
      <c r="AI84" s="10"/>
      <c r="AJ84" s="18"/>
      <c r="AK84" s="19"/>
      <c r="AL84" s="2"/>
      <c r="AM84" s="21"/>
      <c r="AN84" s="21"/>
      <c r="AO84" s="21"/>
      <c r="AP84" s="10"/>
      <c r="AQ84" s="18"/>
      <c r="AR84" s="19"/>
      <c r="AS84" s="2"/>
      <c r="AU84" s="13"/>
      <c r="AV84" s="10"/>
      <c r="AW84" s="10"/>
      <c r="AX84" s="10"/>
      <c r="AY84" s="10"/>
      <c r="AZ84" s="10"/>
    </row>
    <row r="85" spans="1:55" s="4" customFormat="1" x14ac:dyDescent="0.2">
      <c r="A85" s="76" t="s">
        <v>78</v>
      </c>
      <c r="J85" s="2"/>
      <c r="K85" s="18"/>
      <c r="L85" s="18"/>
      <c r="M85" s="18"/>
      <c r="N85" s="10">
        <f>N83-N52-N71-N72-N73-N74-N75-N78+N91</f>
        <v>0</v>
      </c>
      <c r="O85" s="18"/>
      <c r="P85" s="19"/>
      <c r="Q85" s="2"/>
      <c r="R85" s="18"/>
      <c r="S85" s="18"/>
      <c r="T85" s="18"/>
      <c r="U85" s="10">
        <f>U83-U52-U71-U72-U73-U74-U75-U78+U91</f>
        <v>0</v>
      </c>
      <c r="V85" s="20"/>
      <c r="W85" s="19"/>
      <c r="X85" s="2"/>
      <c r="Y85" s="18"/>
      <c r="Z85" s="18"/>
      <c r="AA85" s="18"/>
      <c r="AB85" s="10">
        <f>AB83-AB52-AB71-AB72-AB73-AB74-AB75-AB78+AB91</f>
        <v>0</v>
      </c>
      <c r="AC85" s="18"/>
      <c r="AD85" s="19"/>
      <c r="AE85" s="2"/>
      <c r="AF85" s="21"/>
      <c r="AG85" s="21"/>
      <c r="AH85" s="21"/>
      <c r="AI85" s="10">
        <f>AI83-AI52-AI71-AI72-AI73-AI74-AI75-AI78+AI91</f>
        <v>0</v>
      </c>
      <c r="AJ85" s="18"/>
      <c r="AK85" s="19"/>
      <c r="AL85" s="2"/>
      <c r="AM85" s="21"/>
      <c r="AN85" s="21"/>
      <c r="AO85" s="21"/>
      <c r="AP85" s="10">
        <f>AP83-AP52-AP71-AP72-AP73-AP74-AP75-AP78+AP91</f>
        <v>0</v>
      </c>
      <c r="AQ85" s="18"/>
      <c r="AR85" s="19"/>
      <c r="AS85" s="2"/>
      <c r="AU85" s="13">
        <f>SUM(N85,U85,AB85,AI85,AP85)</f>
        <v>0</v>
      </c>
      <c r="AV85" s="74"/>
      <c r="AW85" s="74"/>
    </row>
    <row r="86" spans="1:55" s="4" customFormat="1" x14ac:dyDescent="0.2">
      <c r="A86" s="1" t="s">
        <v>30</v>
      </c>
      <c r="J86" s="2"/>
      <c r="K86" s="18"/>
      <c r="L86" s="18"/>
      <c r="M86" s="18"/>
      <c r="N86" s="10">
        <f>ROUND(Totals!$C$86*N85,0)</f>
        <v>0</v>
      </c>
      <c r="O86" s="18"/>
      <c r="P86" s="19"/>
      <c r="Q86" s="2"/>
      <c r="R86" s="18"/>
      <c r="S86" s="18"/>
      <c r="T86" s="18"/>
      <c r="U86" s="10">
        <f>ROUND(Totals!$C$86*U85,0)</f>
        <v>0</v>
      </c>
      <c r="V86" s="20"/>
      <c r="W86" s="19"/>
      <c r="X86" s="2"/>
      <c r="Y86" s="18"/>
      <c r="Z86" s="18"/>
      <c r="AA86" s="18"/>
      <c r="AB86" s="10">
        <f>ROUND(Totals!$C$86*AB85,0)</f>
        <v>0</v>
      </c>
      <c r="AC86" s="18"/>
      <c r="AD86" s="19"/>
      <c r="AE86" s="2"/>
      <c r="AF86" s="21"/>
      <c r="AG86" s="21"/>
      <c r="AH86" s="21"/>
      <c r="AI86" s="10">
        <f>ROUND(Totals!$C$86*AI85,0)</f>
        <v>0</v>
      </c>
      <c r="AJ86" s="18"/>
      <c r="AK86" s="19"/>
      <c r="AL86" s="2"/>
      <c r="AM86" s="21"/>
      <c r="AN86" s="21"/>
      <c r="AO86" s="21"/>
      <c r="AP86" s="10">
        <f>ROUND(Totals!$C$86*AP85,0)</f>
        <v>0</v>
      </c>
      <c r="AQ86" s="18"/>
      <c r="AR86" s="19"/>
      <c r="AS86" s="2"/>
      <c r="AU86" s="13">
        <f>SUM(N86,U86,AB86,AI86,AP86)</f>
        <v>0</v>
      </c>
      <c r="AV86" s="10"/>
      <c r="AW86" s="10"/>
      <c r="AX86" s="10"/>
      <c r="AY86" s="10"/>
      <c r="AZ86" s="10"/>
      <c r="BA86" s="73"/>
    </row>
    <row r="87" spans="1:55" s="4" customFormat="1" x14ac:dyDescent="0.2">
      <c r="A87" s="27"/>
      <c r="B87" s="4" t="s">
        <v>45</v>
      </c>
      <c r="J87" s="2"/>
      <c r="K87" s="18"/>
      <c r="L87" s="18"/>
      <c r="M87" s="18"/>
      <c r="N87" s="10"/>
      <c r="O87" s="18"/>
      <c r="P87" s="19"/>
      <c r="Q87" s="2"/>
      <c r="R87" s="18"/>
      <c r="S87" s="18"/>
      <c r="T87" s="18"/>
      <c r="U87" s="10"/>
      <c r="V87" s="20"/>
      <c r="W87" s="19"/>
      <c r="X87" s="2"/>
      <c r="Y87" s="18"/>
      <c r="Z87" s="18"/>
      <c r="AA87" s="18"/>
      <c r="AB87" s="10"/>
      <c r="AC87" s="18"/>
      <c r="AD87" s="19"/>
      <c r="AE87" s="2"/>
      <c r="AF87" s="21"/>
      <c r="AG87" s="21"/>
      <c r="AH87" s="21"/>
      <c r="AI87" s="10"/>
      <c r="AJ87" s="18"/>
      <c r="AK87" s="19"/>
      <c r="AL87" s="2"/>
      <c r="AM87" s="21"/>
      <c r="AN87" s="21"/>
      <c r="AO87" s="21"/>
      <c r="AP87" s="10"/>
      <c r="AQ87" s="18"/>
      <c r="AR87" s="19"/>
      <c r="AS87" s="2"/>
      <c r="AU87" s="13"/>
      <c r="AV87" s="10"/>
      <c r="AW87" s="10"/>
      <c r="AX87" s="10"/>
      <c r="AY87" s="10"/>
      <c r="AZ87" s="10"/>
    </row>
    <row r="88" spans="1:55" s="4" customFormat="1" ht="13.5" thickBot="1" x14ac:dyDescent="0.25">
      <c r="A88" s="1" t="s">
        <v>31</v>
      </c>
      <c r="J88" s="2"/>
      <c r="K88" s="18"/>
      <c r="L88" s="18"/>
      <c r="M88" s="18"/>
      <c r="N88" s="28">
        <f>N83+N86</f>
        <v>0</v>
      </c>
      <c r="O88" s="18"/>
      <c r="P88" s="19"/>
      <c r="Q88" s="2"/>
      <c r="R88" s="18"/>
      <c r="S88" s="18"/>
      <c r="T88" s="18"/>
      <c r="U88" s="28">
        <f>U83+U86</f>
        <v>0</v>
      </c>
      <c r="V88" s="20"/>
      <c r="W88" s="19"/>
      <c r="X88" s="2"/>
      <c r="Y88" s="18"/>
      <c r="Z88" s="18"/>
      <c r="AA88" s="18"/>
      <c r="AB88" s="28">
        <f>AB83+AB86</f>
        <v>0</v>
      </c>
      <c r="AC88" s="18"/>
      <c r="AD88" s="19"/>
      <c r="AE88" s="2"/>
      <c r="AF88" s="21"/>
      <c r="AG88" s="21"/>
      <c r="AH88" s="21"/>
      <c r="AI88" s="28">
        <f>AI83+AI86</f>
        <v>0</v>
      </c>
      <c r="AJ88" s="18"/>
      <c r="AK88" s="19"/>
      <c r="AL88" s="2"/>
      <c r="AM88" s="21"/>
      <c r="AN88" s="21"/>
      <c r="AO88" s="21"/>
      <c r="AP88" s="28">
        <f>AP83+AP86</f>
        <v>0</v>
      </c>
      <c r="AQ88" s="18"/>
      <c r="AR88" s="19"/>
      <c r="AS88" s="2"/>
      <c r="AU88" s="60">
        <f t="shared" ref="AU88" si="83">AU83+AU86</f>
        <v>0</v>
      </c>
      <c r="AV88" s="10"/>
      <c r="AW88" s="10"/>
      <c r="AX88" s="10"/>
      <c r="AY88" s="10"/>
      <c r="AZ88" s="10"/>
      <c r="BA88" s="73"/>
      <c r="BB88" s="3"/>
      <c r="BC88" s="73"/>
    </row>
    <row r="89" spans="1:55" s="4" customFormat="1" ht="13.5" thickTop="1" x14ac:dyDescent="0.2">
      <c r="J89" s="2"/>
      <c r="K89" s="18"/>
      <c r="L89" s="18"/>
      <c r="M89" s="18"/>
      <c r="N89" s="10"/>
      <c r="O89" s="18"/>
      <c r="P89" s="19"/>
      <c r="Q89" s="2"/>
      <c r="R89" s="18"/>
      <c r="S89" s="18"/>
      <c r="T89" s="18"/>
      <c r="U89" s="10"/>
      <c r="V89" s="20"/>
      <c r="W89" s="19"/>
      <c r="X89" s="2"/>
      <c r="Y89" s="18"/>
      <c r="Z89" s="18"/>
      <c r="AA89" s="18"/>
      <c r="AB89" s="10"/>
      <c r="AC89" s="18"/>
      <c r="AD89" s="19"/>
      <c r="AE89" s="2"/>
      <c r="AF89" s="21"/>
      <c r="AG89" s="21"/>
      <c r="AH89" s="21"/>
      <c r="AI89" s="10"/>
      <c r="AJ89" s="18"/>
      <c r="AK89" s="19"/>
      <c r="AL89" s="2"/>
      <c r="AM89" s="21"/>
      <c r="AN89" s="21"/>
      <c r="AO89" s="21"/>
      <c r="AP89" s="10"/>
      <c r="AQ89" s="18"/>
      <c r="AR89" s="19"/>
      <c r="AS89" s="2"/>
      <c r="AU89" s="13"/>
    </row>
    <row r="90" spans="1:55" s="4" customFormat="1" x14ac:dyDescent="0.2">
      <c r="J90" s="2"/>
      <c r="K90" s="18"/>
      <c r="L90" s="18"/>
      <c r="M90" s="18"/>
      <c r="N90" s="10"/>
      <c r="O90" s="18"/>
      <c r="P90" s="19"/>
      <c r="Q90" s="2"/>
      <c r="R90" s="18"/>
      <c r="S90" s="18"/>
      <c r="T90" s="18"/>
      <c r="U90" s="10"/>
      <c r="V90" s="20"/>
      <c r="W90" s="19"/>
      <c r="X90" s="2"/>
      <c r="Y90" s="18"/>
      <c r="Z90" s="18"/>
      <c r="AA90" s="18"/>
      <c r="AB90" s="10"/>
      <c r="AC90" s="18"/>
      <c r="AD90" s="19"/>
      <c r="AE90" s="2"/>
      <c r="AF90" s="21"/>
      <c r="AG90" s="21"/>
      <c r="AH90" s="21"/>
      <c r="AI90" s="10"/>
      <c r="AJ90" s="18"/>
      <c r="AK90" s="19"/>
      <c r="AL90" s="2"/>
      <c r="AM90" s="21"/>
      <c r="AN90" s="21"/>
      <c r="AO90" s="21"/>
      <c r="AP90" s="10"/>
      <c r="AQ90" s="18"/>
      <c r="AR90" s="19"/>
      <c r="AS90" s="2"/>
      <c r="AU90" s="13"/>
    </row>
    <row r="91" spans="1:55" s="4" customFormat="1" x14ac:dyDescent="0.2">
      <c r="A91" s="82"/>
      <c r="J91" s="2"/>
      <c r="K91" s="18"/>
      <c r="L91" s="18"/>
      <c r="M91" s="18"/>
      <c r="N91" s="10"/>
      <c r="O91" s="18"/>
      <c r="P91" s="19"/>
      <c r="Q91" s="2"/>
      <c r="R91" s="18"/>
      <c r="S91" s="18"/>
      <c r="T91" s="18"/>
      <c r="U91" s="10"/>
      <c r="V91" s="20"/>
      <c r="W91" s="19"/>
      <c r="X91" s="2"/>
      <c r="Y91" s="18"/>
      <c r="Z91" s="18"/>
      <c r="AA91" s="18"/>
      <c r="AB91" s="84"/>
      <c r="AC91" s="18"/>
      <c r="AD91" s="19"/>
      <c r="AE91" s="2"/>
      <c r="AF91" s="21"/>
      <c r="AG91" s="21"/>
      <c r="AH91" s="21"/>
      <c r="AI91" s="84"/>
      <c r="AJ91" s="18"/>
      <c r="AK91" s="19"/>
      <c r="AL91" s="2"/>
      <c r="AM91" s="21"/>
      <c r="AN91" s="21"/>
      <c r="AO91" s="21"/>
      <c r="AP91" s="84"/>
      <c r="AQ91" s="18"/>
      <c r="AR91" s="19"/>
      <c r="AS91" s="2"/>
      <c r="AU91" s="13"/>
      <c r="AV91" s="73"/>
    </row>
    <row r="92" spans="1:55" s="4" customFormat="1" x14ac:dyDescent="0.2">
      <c r="I92" s="17"/>
      <c r="J92" s="17"/>
      <c r="K92" s="17"/>
      <c r="L92" s="17"/>
      <c r="M92" s="17"/>
      <c r="P92" s="5"/>
      <c r="R92" s="10"/>
      <c r="S92" s="10"/>
      <c r="T92" s="10"/>
      <c r="W92" s="5"/>
      <c r="AD92" s="5"/>
      <c r="AK92" s="5"/>
      <c r="AR92" s="5"/>
      <c r="AU92" s="5"/>
    </row>
    <row r="93" spans="1:55" s="4" customFormat="1" x14ac:dyDescent="0.2">
      <c r="I93" s="17"/>
      <c r="J93" s="17"/>
      <c r="K93" s="17"/>
      <c r="L93" s="17"/>
      <c r="M93" s="17"/>
      <c r="N93" s="3"/>
      <c r="P93" s="5"/>
      <c r="R93" s="10"/>
      <c r="S93" s="10"/>
      <c r="T93" s="10"/>
      <c r="U93" s="3"/>
      <c r="W93" s="5"/>
      <c r="AB93" s="3"/>
      <c r="AD93" s="5"/>
      <c r="AI93" s="3"/>
      <c r="AK93" s="5"/>
      <c r="AR93" s="5"/>
      <c r="AU93" s="3"/>
    </row>
    <row r="94" spans="1:55" s="4" customFormat="1" x14ac:dyDescent="0.2">
      <c r="K94" s="17"/>
      <c r="L94" s="17"/>
      <c r="M94" s="17"/>
      <c r="R94" s="10"/>
      <c r="S94" s="10"/>
      <c r="T94" s="10"/>
    </row>
    <row r="95" spans="1:55" s="4" customFormat="1" x14ac:dyDescent="0.2">
      <c r="K95" s="17"/>
      <c r="L95" s="17"/>
      <c r="M95" s="17"/>
      <c r="R95" s="10"/>
      <c r="S95" s="10"/>
      <c r="T95" s="10"/>
    </row>
    <row r="96" spans="1:55" s="4" customFormat="1" ht="15" x14ac:dyDescent="0.2">
      <c r="B96" s="57"/>
      <c r="K96" s="10"/>
      <c r="L96" s="10"/>
      <c r="M96" s="10"/>
      <c r="O96" s="57"/>
      <c r="P96" s="57"/>
      <c r="Q96" s="57"/>
      <c r="U96" s="57"/>
      <c r="V96" s="58"/>
      <c r="W96" s="58"/>
      <c r="Y96" s="58"/>
      <c r="Z96" s="58"/>
      <c r="AA96" s="58"/>
      <c r="AB96" s="57"/>
      <c r="AC96" s="58"/>
      <c r="AE96" s="58"/>
      <c r="AF96" s="58"/>
      <c r="AG96" s="58"/>
      <c r="AH96" s="58"/>
      <c r="AI96" s="57"/>
      <c r="AP96" s="57"/>
    </row>
    <row r="97" spans="2:42" s="4" customFormat="1" ht="15" x14ac:dyDescent="0.2">
      <c r="K97" s="10"/>
      <c r="L97" s="10"/>
      <c r="M97" s="10"/>
      <c r="N97" s="31"/>
      <c r="R97" s="10"/>
      <c r="S97" s="10"/>
      <c r="T97" s="10"/>
      <c r="U97" s="29"/>
      <c r="AB97" s="32"/>
      <c r="AI97" s="29"/>
      <c r="AP97" s="29"/>
    </row>
    <row r="98" spans="2:42" s="4" customFormat="1" ht="15" x14ac:dyDescent="0.2">
      <c r="B98" s="30"/>
      <c r="K98" s="10"/>
      <c r="L98" s="10"/>
      <c r="M98" s="10"/>
      <c r="R98" s="10"/>
      <c r="S98" s="10"/>
      <c r="T98" s="10"/>
    </row>
    <row r="99" spans="2:42" s="4" customFormat="1" x14ac:dyDescent="0.2">
      <c r="K99" s="10"/>
      <c r="L99" s="10"/>
      <c r="M99" s="10"/>
      <c r="R99" s="10"/>
      <c r="S99" s="10"/>
      <c r="T99" s="10"/>
    </row>
    <row r="100" spans="2:42" s="4" customFormat="1" x14ac:dyDescent="0.2">
      <c r="K100" s="10"/>
      <c r="L100" s="10"/>
      <c r="M100" s="10"/>
      <c r="R100" s="10"/>
      <c r="S100" s="10"/>
      <c r="T100" s="10"/>
    </row>
    <row r="101" spans="2:42" s="4" customFormat="1" x14ac:dyDescent="0.2">
      <c r="K101" s="10"/>
      <c r="L101" s="10"/>
      <c r="M101" s="10"/>
      <c r="R101" s="10"/>
      <c r="S101" s="10"/>
      <c r="T101" s="10"/>
    </row>
    <row r="102" spans="2:42" s="4" customFormat="1" x14ac:dyDescent="0.2">
      <c r="K102" s="10"/>
      <c r="L102" s="10"/>
      <c r="M102" s="10"/>
      <c r="R102" s="10"/>
      <c r="S102" s="10"/>
      <c r="T102" s="10"/>
    </row>
    <row r="103" spans="2:42" s="4" customFormat="1" x14ac:dyDescent="0.2">
      <c r="B103" s="14"/>
      <c r="C103" s="14"/>
      <c r="D103" s="14"/>
      <c r="K103" s="10"/>
      <c r="L103" s="10"/>
      <c r="M103" s="10"/>
      <c r="R103" s="10"/>
      <c r="S103" s="10"/>
      <c r="T103" s="10"/>
    </row>
    <row r="104" spans="2:42" s="4" customFormat="1" x14ac:dyDescent="0.2">
      <c r="K104" s="10"/>
      <c r="L104" s="10"/>
      <c r="M104" s="10"/>
      <c r="R104" s="10"/>
      <c r="S104" s="10"/>
      <c r="T104" s="10"/>
    </row>
  </sheetData>
  <mergeCells count="17">
    <mergeCell ref="D55:I55"/>
    <mergeCell ref="D56:I56"/>
    <mergeCell ref="D67:I67"/>
    <mergeCell ref="AP4:AR4"/>
    <mergeCell ref="E14:I14"/>
    <mergeCell ref="C4:D4"/>
    <mergeCell ref="E4:I4"/>
    <mergeCell ref="N4:P4"/>
    <mergeCell ref="U4:W4"/>
    <mergeCell ref="AB4:AD4"/>
    <mergeCell ref="AI4:AK4"/>
    <mergeCell ref="AM2:AR2"/>
    <mergeCell ref="E2:I2"/>
    <mergeCell ref="K2:P2"/>
    <mergeCell ref="R2:W2"/>
    <mergeCell ref="Y2:AD2"/>
    <mergeCell ref="AF2:A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A4ECC-3AAE-47EF-95F1-736C5EC59A3D}">
  <dimension ref="A1:BC104"/>
  <sheetViews>
    <sheetView topLeftCell="A15" workbookViewId="0">
      <selection activeCell="A68" sqref="A68"/>
    </sheetView>
  </sheetViews>
  <sheetFormatPr defaultRowHeight="12.75" x14ac:dyDescent="0.2"/>
  <cols>
    <col min="1" max="1" width="21.28515625" style="4" customWidth="1"/>
    <col min="2" max="2" width="26.42578125" style="4" customWidth="1"/>
    <col min="3" max="3" width="17.85546875" style="4" customWidth="1"/>
    <col min="4" max="4" width="16.5703125" style="4" customWidth="1"/>
    <col min="5" max="9" width="5.28515625" style="4" customWidth="1"/>
    <col min="10" max="10" width="2" style="4" customWidth="1"/>
    <col min="11" max="13" width="12.28515625" style="10" hidden="1" customWidth="1"/>
    <col min="14" max="14" width="12" style="4" customWidth="1"/>
    <col min="15" max="16" width="10.28515625" style="4" customWidth="1"/>
    <col min="17" max="17" width="2" style="4" customWidth="1"/>
    <col min="18" max="20" width="12.28515625" style="10" hidden="1" customWidth="1"/>
    <col min="21" max="21" width="12.28515625" style="4" customWidth="1"/>
    <col min="22" max="23" width="10.7109375" style="4" customWidth="1"/>
    <col min="24" max="24" width="2" style="4" customWidth="1"/>
    <col min="25" max="27" width="11.7109375" style="4" hidden="1" customWidth="1"/>
    <col min="28" max="28" width="12.28515625" style="4" customWidth="1"/>
    <col min="29" max="30" width="10.7109375" style="4" customWidth="1"/>
    <col min="31" max="31" width="2" style="4" customWidth="1"/>
    <col min="32" max="34" width="13" style="4" hidden="1" customWidth="1"/>
    <col min="35" max="35" width="13.5703125" style="4" customWidth="1"/>
    <col min="36" max="37" width="10.7109375" style="4" customWidth="1"/>
    <col min="38" max="38" width="2" style="4" customWidth="1"/>
    <col min="39" max="41" width="11.7109375" style="4" hidden="1" customWidth="1"/>
    <col min="42" max="44" width="10.7109375" style="4" customWidth="1"/>
    <col min="45" max="45" width="2" style="4" customWidth="1"/>
    <col min="46" max="47" width="13.28515625" style="4" customWidth="1"/>
    <col min="48" max="48" width="12.28515625" style="4" customWidth="1"/>
    <col min="49" max="49" width="11.28515625" customWidth="1"/>
    <col min="50" max="50" width="11.140625" customWidth="1"/>
    <col min="51" max="51" width="11.7109375" customWidth="1"/>
    <col min="52" max="52" width="10.28515625" bestFit="1" customWidth="1"/>
    <col min="53" max="53" width="11.85546875" bestFit="1" customWidth="1"/>
    <col min="54" max="54" width="14.42578125" customWidth="1"/>
    <col min="55" max="55" width="15.28515625" customWidth="1"/>
  </cols>
  <sheetData>
    <row r="1" spans="1:49" s="4" customFormat="1" x14ac:dyDescent="0.2">
      <c r="A1" s="138" t="s">
        <v>142</v>
      </c>
      <c r="B1" s="1"/>
      <c r="C1" s="1"/>
      <c r="D1" s="1"/>
      <c r="J1" s="2"/>
      <c r="K1" s="59">
        <v>152775</v>
      </c>
      <c r="L1" s="35"/>
      <c r="M1" s="35"/>
      <c r="N1" s="1"/>
      <c r="O1" s="1"/>
      <c r="P1" s="1"/>
      <c r="Q1" s="2"/>
      <c r="R1" s="35"/>
      <c r="S1" s="35"/>
      <c r="T1" s="35"/>
      <c r="U1" s="1"/>
      <c r="V1" s="1"/>
      <c r="W1" s="1"/>
      <c r="X1" s="2"/>
      <c r="Y1" s="35"/>
      <c r="Z1" s="35"/>
      <c r="AA1" s="35"/>
      <c r="AB1" s="1"/>
      <c r="AC1" s="1"/>
      <c r="AD1" s="1"/>
      <c r="AE1" s="2"/>
      <c r="AF1" s="35"/>
      <c r="AG1" s="35"/>
      <c r="AH1" s="35"/>
      <c r="AI1" s="1"/>
      <c r="AJ1" s="1"/>
      <c r="AK1" s="1"/>
      <c r="AL1" s="2"/>
      <c r="AM1" s="35"/>
      <c r="AN1" s="35"/>
      <c r="AO1" s="35"/>
      <c r="AP1" s="1"/>
      <c r="AQ1" s="1"/>
      <c r="AR1" s="1"/>
      <c r="AS1" s="2"/>
    </row>
    <row r="2" spans="1:49" s="4" customFormat="1" ht="15.75" x14ac:dyDescent="0.25">
      <c r="A2" s="1" t="s">
        <v>61</v>
      </c>
      <c r="B2" s="67">
        <f>Totals!B2</f>
        <v>0.04</v>
      </c>
      <c r="C2" s="1"/>
      <c r="D2" s="1"/>
      <c r="E2" s="140" t="s">
        <v>63</v>
      </c>
      <c r="F2" s="140"/>
      <c r="G2" s="140"/>
      <c r="H2" s="140"/>
      <c r="I2" s="140"/>
      <c r="J2" s="2"/>
      <c r="K2" s="142" t="str">
        <f>Totals!K2</f>
        <v>Year 1</v>
      </c>
      <c r="L2" s="142"/>
      <c r="M2" s="142"/>
      <c r="N2" s="142"/>
      <c r="O2" s="142"/>
      <c r="P2" s="142"/>
      <c r="Q2" s="2"/>
      <c r="R2" s="142" t="str">
        <f>Totals!R2</f>
        <v>Year 2</v>
      </c>
      <c r="S2" s="142"/>
      <c r="T2" s="142"/>
      <c r="U2" s="142"/>
      <c r="V2" s="142"/>
      <c r="W2" s="142"/>
      <c r="X2" s="2"/>
      <c r="Y2" s="142" t="str">
        <f>Totals!Y2</f>
        <v>Year 3</v>
      </c>
      <c r="Z2" s="142"/>
      <c r="AA2" s="142"/>
      <c r="AB2" s="142"/>
      <c r="AC2" s="142"/>
      <c r="AD2" s="142"/>
      <c r="AE2" s="2"/>
      <c r="AF2" s="142" t="str">
        <f>Totals!AF2</f>
        <v>Year 4</v>
      </c>
      <c r="AG2" s="142"/>
      <c r="AH2" s="142"/>
      <c r="AI2" s="142"/>
      <c r="AJ2" s="142"/>
      <c r="AK2" s="142"/>
      <c r="AL2" s="2"/>
      <c r="AM2" s="142" t="str">
        <f>Totals!AM2</f>
        <v>Year 5</v>
      </c>
      <c r="AN2" s="142"/>
      <c r="AO2" s="142"/>
      <c r="AP2" s="142"/>
      <c r="AQ2" s="142"/>
      <c r="AR2" s="142"/>
      <c r="AS2" s="2"/>
      <c r="AU2" s="1"/>
    </row>
    <row r="3" spans="1:49" s="4" customFormat="1" ht="15.75" x14ac:dyDescent="0.25">
      <c r="A3" s="56"/>
      <c r="B3" s="1"/>
      <c r="C3" s="1"/>
      <c r="D3" s="1"/>
      <c r="E3" s="1"/>
      <c r="F3" s="1"/>
      <c r="G3" s="1"/>
      <c r="H3" s="1"/>
      <c r="I3" s="1"/>
      <c r="J3" s="2"/>
      <c r="Q3" s="2"/>
      <c r="X3" s="2"/>
      <c r="AE3" s="2"/>
      <c r="AL3" s="2"/>
      <c r="AS3" s="2"/>
      <c r="AU3" s="1"/>
    </row>
    <row r="4" spans="1:49" s="4" customFormat="1" x14ac:dyDescent="0.2">
      <c r="B4" s="1"/>
      <c r="C4" s="140" t="s">
        <v>34</v>
      </c>
      <c r="D4" s="140"/>
      <c r="E4" s="140" t="s">
        <v>54</v>
      </c>
      <c r="F4" s="140"/>
      <c r="G4" s="140"/>
      <c r="H4" s="140"/>
      <c r="I4" s="140"/>
      <c r="J4" s="2"/>
      <c r="K4" s="35"/>
      <c r="L4" s="35"/>
      <c r="M4" s="35"/>
      <c r="N4" s="141"/>
      <c r="O4" s="141"/>
      <c r="P4" s="141"/>
      <c r="Q4" s="2"/>
      <c r="R4" s="35"/>
      <c r="S4" s="35"/>
      <c r="T4" s="35"/>
      <c r="U4" s="141"/>
      <c r="V4" s="141"/>
      <c r="W4" s="141"/>
      <c r="X4" s="2"/>
      <c r="Y4" s="35"/>
      <c r="Z4" s="35"/>
      <c r="AA4" s="35"/>
      <c r="AB4" s="141"/>
      <c r="AC4" s="141"/>
      <c r="AD4" s="141"/>
      <c r="AE4" s="2"/>
      <c r="AF4" s="35"/>
      <c r="AG4" s="35"/>
      <c r="AH4" s="35"/>
      <c r="AI4" s="141"/>
      <c r="AJ4" s="141"/>
      <c r="AK4" s="141"/>
      <c r="AL4" s="2"/>
      <c r="AM4" s="35"/>
      <c r="AN4" s="35"/>
      <c r="AO4" s="35"/>
      <c r="AP4" s="141"/>
      <c r="AQ4" s="141"/>
      <c r="AR4" s="141"/>
      <c r="AS4" s="2"/>
      <c r="AT4" s="66" t="s">
        <v>62</v>
      </c>
      <c r="AU4" s="66" t="s">
        <v>35</v>
      </c>
      <c r="AW4" s="61" t="s">
        <v>60</v>
      </c>
    </row>
    <row r="5" spans="1:49" s="4" customFormat="1" x14ac:dyDescent="0.2">
      <c r="C5" s="4" t="s">
        <v>52</v>
      </c>
      <c r="D5" s="4" t="s">
        <v>53</v>
      </c>
      <c r="E5" s="4" t="s">
        <v>46</v>
      </c>
      <c r="F5" s="4" t="s">
        <v>47</v>
      </c>
      <c r="G5" s="4" t="s">
        <v>48</v>
      </c>
      <c r="H5" s="4" t="s">
        <v>49</v>
      </c>
      <c r="I5" s="4" t="s">
        <v>50</v>
      </c>
      <c r="J5" s="2"/>
      <c r="K5" s="36" t="s">
        <v>51</v>
      </c>
      <c r="L5" s="36" t="s">
        <v>56</v>
      </c>
      <c r="M5" s="36" t="s">
        <v>57</v>
      </c>
      <c r="N5" s="6" t="s">
        <v>34</v>
      </c>
      <c r="O5" s="34" t="s">
        <v>33</v>
      </c>
      <c r="P5" s="7" t="s">
        <v>8</v>
      </c>
      <c r="Q5" s="2"/>
      <c r="R5" s="36" t="s">
        <v>51</v>
      </c>
      <c r="S5" s="36" t="s">
        <v>56</v>
      </c>
      <c r="T5" s="36" t="s">
        <v>57</v>
      </c>
      <c r="U5" s="6" t="s">
        <v>34</v>
      </c>
      <c r="V5" s="34" t="s">
        <v>33</v>
      </c>
      <c r="W5" s="7" t="s">
        <v>8</v>
      </c>
      <c r="X5" s="2"/>
      <c r="Y5" s="36" t="s">
        <v>51</v>
      </c>
      <c r="Z5" s="36" t="s">
        <v>56</v>
      </c>
      <c r="AA5" s="36" t="s">
        <v>57</v>
      </c>
      <c r="AB5" s="6" t="s">
        <v>34</v>
      </c>
      <c r="AC5" s="34" t="s">
        <v>33</v>
      </c>
      <c r="AD5" s="7" t="s">
        <v>8</v>
      </c>
      <c r="AE5" s="2"/>
      <c r="AF5" s="36" t="s">
        <v>51</v>
      </c>
      <c r="AG5" s="36" t="s">
        <v>56</v>
      </c>
      <c r="AH5" s="36" t="s">
        <v>57</v>
      </c>
      <c r="AI5" s="6" t="s">
        <v>34</v>
      </c>
      <c r="AJ5" s="34" t="s">
        <v>33</v>
      </c>
      <c r="AK5" s="7" t="s">
        <v>8</v>
      </c>
      <c r="AL5" s="2"/>
      <c r="AM5" s="36" t="s">
        <v>51</v>
      </c>
      <c r="AN5" s="36" t="s">
        <v>56</v>
      </c>
      <c r="AO5" s="36" t="s">
        <v>57</v>
      </c>
      <c r="AP5" s="6" t="s">
        <v>34</v>
      </c>
      <c r="AQ5" s="34" t="s">
        <v>33</v>
      </c>
      <c r="AR5" s="7" t="s">
        <v>8</v>
      </c>
      <c r="AS5" s="2"/>
      <c r="AU5" s="7" t="s">
        <v>8</v>
      </c>
      <c r="AV5" s="8"/>
      <c r="AW5" s="8"/>
    </row>
    <row r="6" spans="1:49" s="4" customFormat="1" x14ac:dyDescent="0.2">
      <c r="A6" s="1" t="s">
        <v>9</v>
      </c>
      <c r="J6" s="2"/>
      <c r="K6" s="9"/>
      <c r="L6" s="17"/>
      <c r="M6" s="17"/>
      <c r="P6" s="5"/>
      <c r="Q6" s="2"/>
      <c r="R6" s="10"/>
      <c r="S6" s="10"/>
      <c r="T6" s="10"/>
      <c r="W6" s="5"/>
      <c r="X6" s="2"/>
      <c r="AD6" s="5"/>
      <c r="AE6" s="2"/>
      <c r="AK6" s="5"/>
      <c r="AL6" s="2"/>
      <c r="AR6" s="5"/>
      <c r="AS6" s="2"/>
      <c r="AU6" s="5"/>
      <c r="AW6" s="33">
        <f t="shared" ref="AW6:AW13" si="0">SUM(M7+T7+AA7+AH7+AO7)</f>
        <v>0</v>
      </c>
    </row>
    <row r="7" spans="1:49" s="4" customFormat="1" x14ac:dyDescent="0.2">
      <c r="A7" s="11" t="s">
        <v>0</v>
      </c>
      <c r="B7" s="83">
        <f>Totals!B7</f>
        <v>0</v>
      </c>
      <c r="C7" s="37">
        <f>Totals!C7</f>
        <v>0</v>
      </c>
      <c r="D7" s="37">
        <f>Totals!D7</f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2"/>
      <c r="K7" s="38">
        <f>($C7/9*12)+($D7)</f>
        <v>0</v>
      </c>
      <c r="L7" s="62">
        <f>K7/12/173.33333333</f>
        <v>0</v>
      </c>
      <c r="M7" s="63">
        <f t="shared" ref="M7:M12" si="1">E7*173.333333</f>
        <v>0</v>
      </c>
      <c r="N7" s="39">
        <f>ROUND((K7/12*$E7),0)</f>
        <v>0</v>
      </c>
      <c r="O7" s="39">
        <f t="shared" ref="O7:O12" si="2">ROUND(N7*$A$40,0)</f>
        <v>0</v>
      </c>
      <c r="P7" s="40">
        <f t="shared" ref="P7:P12" si="3">O7+N7</f>
        <v>0</v>
      </c>
      <c r="Q7" s="41"/>
      <c r="R7" s="39">
        <f t="shared" ref="R7:R12" si="4">ROUND(K7*(1+$B$2),0)</f>
        <v>0</v>
      </c>
      <c r="S7" s="62">
        <f>R7/12/173.33333333</f>
        <v>0</v>
      </c>
      <c r="T7" s="63">
        <f t="shared" ref="T7:T12" si="5">F7*173.333333</f>
        <v>0</v>
      </c>
      <c r="U7" s="39">
        <f>ROUND((R7/12*$F7),0)</f>
        <v>0</v>
      </c>
      <c r="V7" s="42">
        <f t="shared" ref="V7:V12" si="6">ROUND(U7*$A$40,0)</f>
        <v>0</v>
      </c>
      <c r="W7" s="40">
        <f t="shared" ref="W7:W12" si="7">V7+U7</f>
        <v>0</v>
      </c>
      <c r="X7" s="41"/>
      <c r="Y7" s="39">
        <f t="shared" ref="Y7:Y12" si="8">ROUND(R7*(1+$B$2),0)</f>
        <v>0</v>
      </c>
      <c r="Z7" s="62">
        <f>Y7/12/173.33333333</f>
        <v>0</v>
      </c>
      <c r="AA7" s="63">
        <f t="shared" ref="AA7:AA12" si="9">G7*173.333333</f>
        <v>0</v>
      </c>
      <c r="AB7" s="39">
        <f>ROUND((Y7/12*$G7),0)</f>
        <v>0</v>
      </c>
      <c r="AC7" s="39">
        <f t="shared" ref="AC7:AC12" si="10">ROUND(AB7*$A$40,0)</f>
        <v>0</v>
      </c>
      <c r="AD7" s="40">
        <f t="shared" ref="AD7:AD12" si="11">AC7+AB7</f>
        <v>0</v>
      </c>
      <c r="AE7" s="41"/>
      <c r="AF7" s="39">
        <f t="shared" ref="AF7:AF12" si="12">ROUND(Y7*(1+$B$2),0)</f>
        <v>0</v>
      </c>
      <c r="AG7" s="62">
        <f>AF7/12/173.33333333</f>
        <v>0</v>
      </c>
      <c r="AH7" s="63">
        <f t="shared" ref="AH7:AH12" si="13">H7*173.333333</f>
        <v>0</v>
      </c>
      <c r="AI7" s="39">
        <f>ROUND((AF7/12*$H7),0)</f>
        <v>0</v>
      </c>
      <c r="AJ7" s="39">
        <f t="shared" ref="AJ7:AJ12" si="14">ROUND(AI7*$A$40,0)</f>
        <v>0</v>
      </c>
      <c r="AK7" s="40">
        <f t="shared" ref="AK7:AK12" si="15">AJ7+AI7</f>
        <v>0</v>
      </c>
      <c r="AL7" s="41"/>
      <c r="AM7" s="39">
        <f t="shared" ref="AM7:AM12" si="16">ROUND(AF7*(1+$B$2),0)</f>
        <v>0</v>
      </c>
      <c r="AN7" s="62">
        <f>AM7/12/173.33333333</f>
        <v>0</v>
      </c>
      <c r="AO7" s="63">
        <f t="shared" ref="AO7:AO12" si="17">I7*173.333333</f>
        <v>0</v>
      </c>
      <c r="AP7" s="39">
        <f>ROUND((AM7/12*$I7),0)</f>
        <v>0</v>
      </c>
      <c r="AQ7" s="39">
        <f t="shared" ref="AQ7:AQ12" si="18">ROUND(AP7*$A$40,0)</f>
        <v>0</v>
      </c>
      <c r="AR7" s="40">
        <f t="shared" ref="AR7:AR12" si="19">AQ7+AP7</f>
        <v>0</v>
      </c>
      <c r="AS7" s="41"/>
      <c r="AT7" s="68">
        <f t="shared" ref="AT7:AT13" si="20">N7+U7+AB7+AI7+AP7</f>
        <v>0</v>
      </c>
      <c r="AU7" s="43">
        <f t="shared" ref="AU7:AU12" si="21">AR7+AK7+AD7+W7+P7</f>
        <v>0</v>
      </c>
      <c r="AV7" s="12"/>
      <c r="AW7" s="33">
        <f t="shared" si="0"/>
        <v>0</v>
      </c>
    </row>
    <row r="8" spans="1:49" s="4" customFormat="1" x14ac:dyDescent="0.2">
      <c r="A8" s="11" t="s">
        <v>1</v>
      </c>
      <c r="B8" s="83">
        <f>Totals!B8</f>
        <v>0</v>
      </c>
      <c r="C8" s="37">
        <f>Totals!C8</f>
        <v>0</v>
      </c>
      <c r="D8" s="37">
        <f>Totals!D8</f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2"/>
      <c r="K8" s="38">
        <f>(C8/9*12)+(D8)</f>
        <v>0</v>
      </c>
      <c r="L8" s="62">
        <f>K8/12/173.33333333</f>
        <v>0</v>
      </c>
      <c r="M8" s="63">
        <f t="shared" si="1"/>
        <v>0</v>
      </c>
      <c r="N8" s="39">
        <f t="shared" ref="N8:N12" si="22">ROUND((K8/12*$E8),0)</f>
        <v>0</v>
      </c>
      <c r="O8" s="39">
        <f t="shared" si="2"/>
        <v>0</v>
      </c>
      <c r="P8" s="40">
        <f t="shared" si="3"/>
        <v>0</v>
      </c>
      <c r="Q8" s="41"/>
      <c r="R8" s="39">
        <f t="shared" si="4"/>
        <v>0</v>
      </c>
      <c r="S8" s="62">
        <f>R8/12/173.33333333</f>
        <v>0</v>
      </c>
      <c r="T8" s="63">
        <f t="shared" si="5"/>
        <v>0</v>
      </c>
      <c r="U8" s="39">
        <f>ROUND((R8/12*$F8),0)</f>
        <v>0</v>
      </c>
      <c r="V8" s="42">
        <f t="shared" si="6"/>
        <v>0</v>
      </c>
      <c r="W8" s="40">
        <f t="shared" si="7"/>
        <v>0</v>
      </c>
      <c r="X8" s="41"/>
      <c r="Y8" s="39">
        <f t="shared" si="8"/>
        <v>0</v>
      </c>
      <c r="Z8" s="62">
        <f>Y8/12/173.33333333</f>
        <v>0</v>
      </c>
      <c r="AA8" s="63">
        <f t="shared" si="9"/>
        <v>0</v>
      </c>
      <c r="AB8" s="39">
        <f t="shared" ref="AB8:AB12" si="23">ROUND((Y8/12*$G8),0)</f>
        <v>0</v>
      </c>
      <c r="AC8" s="39">
        <f t="shared" si="10"/>
        <v>0</v>
      </c>
      <c r="AD8" s="40">
        <f t="shared" si="11"/>
        <v>0</v>
      </c>
      <c r="AE8" s="41"/>
      <c r="AF8" s="39">
        <f t="shared" si="12"/>
        <v>0</v>
      </c>
      <c r="AG8" s="62">
        <f>AF8/12/173.33333333</f>
        <v>0</v>
      </c>
      <c r="AH8" s="63">
        <f t="shared" si="13"/>
        <v>0</v>
      </c>
      <c r="AI8" s="39">
        <f t="shared" ref="AI8:AI12" si="24">ROUND((AF8/12*$H8),0)</f>
        <v>0</v>
      </c>
      <c r="AJ8" s="39">
        <f t="shared" si="14"/>
        <v>0</v>
      </c>
      <c r="AK8" s="40">
        <f t="shared" si="15"/>
        <v>0</v>
      </c>
      <c r="AL8" s="41"/>
      <c r="AM8" s="39">
        <f t="shared" si="16"/>
        <v>0</v>
      </c>
      <c r="AN8" s="62">
        <f>AM8/12/173.33333333</f>
        <v>0</v>
      </c>
      <c r="AO8" s="63">
        <f t="shared" si="17"/>
        <v>0</v>
      </c>
      <c r="AP8" s="39">
        <f t="shared" ref="AP8:AP12" si="25">ROUND((AM8/12*$I8),0)</f>
        <v>0</v>
      </c>
      <c r="AQ8" s="39">
        <f t="shared" si="18"/>
        <v>0</v>
      </c>
      <c r="AR8" s="40">
        <f t="shared" si="19"/>
        <v>0</v>
      </c>
      <c r="AS8" s="41"/>
      <c r="AT8" s="68">
        <f t="shared" si="20"/>
        <v>0</v>
      </c>
      <c r="AU8" s="43">
        <f t="shared" si="21"/>
        <v>0</v>
      </c>
      <c r="AV8" s="12"/>
      <c r="AW8" s="33">
        <f t="shared" si="0"/>
        <v>0</v>
      </c>
    </row>
    <row r="9" spans="1:49" s="4" customFormat="1" x14ac:dyDescent="0.2">
      <c r="A9" s="11" t="s">
        <v>2</v>
      </c>
      <c r="B9" s="83">
        <f>Totals!B9</f>
        <v>0</v>
      </c>
      <c r="C9" s="37">
        <f>Totals!C9</f>
        <v>0</v>
      </c>
      <c r="D9" s="37">
        <f>Totals!D9</f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2"/>
      <c r="K9" s="38">
        <f>(C9/9*12)+(D9)</f>
        <v>0</v>
      </c>
      <c r="L9" s="62">
        <f t="shared" ref="L9:L12" si="26">K9/12/173.33333333</f>
        <v>0</v>
      </c>
      <c r="M9" s="63">
        <f t="shared" si="1"/>
        <v>0</v>
      </c>
      <c r="N9" s="39">
        <f t="shared" si="22"/>
        <v>0</v>
      </c>
      <c r="O9" s="39">
        <f t="shared" si="2"/>
        <v>0</v>
      </c>
      <c r="P9" s="40">
        <f t="shared" si="3"/>
        <v>0</v>
      </c>
      <c r="Q9" s="41"/>
      <c r="R9" s="39">
        <f t="shared" si="4"/>
        <v>0</v>
      </c>
      <c r="S9" s="62">
        <f t="shared" ref="S9:S12" si="27">R9/12/173.33333333</f>
        <v>0</v>
      </c>
      <c r="T9" s="63">
        <f t="shared" si="5"/>
        <v>0</v>
      </c>
      <c r="U9" s="39">
        <f t="shared" ref="U9:U12" si="28">ROUND((R9/12*$F9),0)</f>
        <v>0</v>
      </c>
      <c r="V9" s="42">
        <f t="shared" si="6"/>
        <v>0</v>
      </c>
      <c r="W9" s="40">
        <f t="shared" si="7"/>
        <v>0</v>
      </c>
      <c r="X9" s="41"/>
      <c r="Y9" s="39">
        <f t="shared" si="8"/>
        <v>0</v>
      </c>
      <c r="Z9" s="62">
        <f t="shared" ref="Z9:Z12" si="29">Y9/12/173.33333333</f>
        <v>0</v>
      </c>
      <c r="AA9" s="63">
        <f t="shared" si="9"/>
        <v>0</v>
      </c>
      <c r="AB9" s="39">
        <f t="shared" si="23"/>
        <v>0</v>
      </c>
      <c r="AC9" s="39">
        <f t="shared" si="10"/>
        <v>0</v>
      </c>
      <c r="AD9" s="40">
        <f t="shared" si="11"/>
        <v>0</v>
      </c>
      <c r="AE9" s="41"/>
      <c r="AF9" s="39">
        <f t="shared" si="12"/>
        <v>0</v>
      </c>
      <c r="AG9" s="62">
        <f t="shared" ref="AG9:AG12" si="30">AF9/12/173.33333333</f>
        <v>0</v>
      </c>
      <c r="AH9" s="63">
        <f t="shared" si="13"/>
        <v>0</v>
      </c>
      <c r="AI9" s="39">
        <f t="shared" si="24"/>
        <v>0</v>
      </c>
      <c r="AJ9" s="39">
        <f t="shared" si="14"/>
        <v>0</v>
      </c>
      <c r="AK9" s="40">
        <f t="shared" si="15"/>
        <v>0</v>
      </c>
      <c r="AL9" s="41"/>
      <c r="AM9" s="39">
        <f t="shared" si="16"/>
        <v>0</v>
      </c>
      <c r="AN9" s="62">
        <f t="shared" ref="AN9:AN12" si="31">AM9/12/173.33333333</f>
        <v>0</v>
      </c>
      <c r="AO9" s="63">
        <f t="shared" si="17"/>
        <v>0</v>
      </c>
      <c r="AP9" s="39">
        <f t="shared" si="25"/>
        <v>0</v>
      </c>
      <c r="AQ9" s="39">
        <f t="shared" si="18"/>
        <v>0</v>
      </c>
      <c r="AR9" s="40">
        <f t="shared" si="19"/>
        <v>0</v>
      </c>
      <c r="AS9" s="41"/>
      <c r="AT9" s="68">
        <f t="shared" si="20"/>
        <v>0</v>
      </c>
      <c r="AU9" s="43">
        <f t="shared" si="21"/>
        <v>0</v>
      </c>
      <c r="AV9" s="12"/>
      <c r="AW9" s="33">
        <f t="shared" si="0"/>
        <v>0</v>
      </c>
    </row>
    <row r="10" spans="1:49" s="4" customFormat="1" x14ac:dyDescent="0.2">
      <c r="A10" s="11" t="s">
        <v>3</v>
      </c>
      <c r="B10" s="83">
        <f>Totals!B10</f>
        <v>0</v>
      </c>
      <c r="C10" s="37">
        <f>Totals!C10</f>
        <v>0</v>
      </c>
      <c r="D10" s="37">
        <f>Totals!D10</f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2"/>
      <c r="K10" s="38">
        <f>(C10/9*12)+(D10)</f>
        <v>0</v>
      </c>
      <c r="L10" s="62">
        <f t="shared" si="26"/>
        <v>0</v>
      </c>
      <c r="M10" s="63">
        <f t="shared" si="1"/>
        <v>0</v>
      </c>
      <c r="N10" s="39">
        <f t="shared" si="22"/>
        <v>0</v>
      </c>
      <c r="O10" s="39">
        <f t="shared" si="2"/>
        <v>0</v>
      </c>
      <c r="P10" s="40">
        <f t="shared" si="3"/>
        <v>0</v>
      </c>
      <c r="Q10" s="41"/>
      <c r="R10" s="39">
        <f t="shared" si="4"/>
        <v>0</v>
      </c>
      <c r="S10" s="62">
        <f t="shared" si="27"/>
        <v>0</v>
      </c>
      <c r="T10" s="63">
        <f t="shared" si="5"/>
        <v>0</v>
      </c>
      <c r="U10" s="39">
        <f t="shared" si="28"/>
        <v>0</v>
      </c>
      <c r="V10" s="42">
        <f t="shared" si="6"/>
        <v>0</v>
      </c>
      <c r="W10" s="40">
        <f t="shared" si="7"/>
        <v>0</v>
      </c>
      <c r="X10" s="41"/>
      <c r="Y10" s="39">
        <f t="shared" si="8"/>
        <v>0</v>
      </c>
      <c r="Z10" s="62">
        <f t="shared" si="29"/>
        <v>0</v>
      </c>
      <c r="AA10" s="63">
        <f t="shared" si="9"/>
        <v>0</v>
      </c>
      <c r="AB10" s="39">
        <f t="shared" si="23"/>
        <v>0</v>
      </c>
      <c r="AC10" s="39">
        <f t="shared" si="10"/>
        <v>0</v>
      </c>
      <c r="AD10" s="40">
        <f t="shared" si="11"/>
        <v>0</v>
      </c>
      <c r="AE10" s="41"/>
      <c r="AF10" s="39">
        <f t="shared" si="12"/>
        <v>0</v>
      </c>
      <c r="AG10" s="62">
        <f t="shared" si="30"/>
        <v>0</v>
      </c>
      <c r="AH10" s="63">
        <f t="shared" si="13"/>
        <v>0</v>
      </c>
      <c r="AI10" s="39">
        <f t="shared" si="24"/>
        <v>0</v>
      </c>
      <c r="AJ10" s="39">
        <f t="shared" si="14"/>
        <v>0</v>
      </c>
      <c r="AK10" s="40">
        <f t="shared" si="15"/>
        <v>0</v>
      </c>
      <c r="AL10" s="41"/>
      <c r="AM10" s="39">
        <f t="shared" si="16"/>
        <v>0</v>
      </c>
      <c r="AN10" s="62">
        <f t="shared" si="31"/>
        <v>0</v>
      </c>
      <c r="AO10" s="63">
        <f t="shared" si="17"/>
        <v>0</v>
      </c>
      <c r="AP10" s="39">
        <f t="shared" si="25"/>
        <v>0</v>
      </c>
      <c r="AQ10" s="39">
        <f t="shared" si="18"/>
        <v>0</v>
      </c>
      <c r="AR10" s="40">
        <f t="shared" si="19"/>
        <v>0</v>
      </c>
      <c r="AS10" s="41"/>
      <c r="AT10" s="68">
        <f t="shared" si="20"/>
        <v>0</v>
      </c>
      <c r="AU10" s="43">
        <f t="shared" si="21"/>
        <v>0</v>
      </c>
      <c r="AV10" s="12"/>
      <c r="AW10" s="33">
        <f t="shared" si="0"/>
        <v>0</v>
      </c>
    </row>
    <row r="11" spans="1:49" s="4" customFormat="1" x14ac:dyDescent="0.2">
      <c r="A11" s="11" t="s">
        <v>4</v>
      </c>
      <c r="B11" s="83">
        <f>Totals!B11</f>
        <v>0</v>
      </c>
      <c r="C11" s="37">
        <f>Totals!C11</f>
        <v>0</v>
      </c>
      <c r="D11" s="37">
        <f>Totals!D11</f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2"/>
      <c r="K11" s="38">
        <f>(C11/9*12)+(D11)</f>
        <v>0</v>
      </c>
      <c r="L11" s="62">
        <f t="shared" si="26"/>
        <v>0</v>
      </c>
      <c r="M11" s="63">
        <f t="shared" si="1"/>
        <v>0</v>
      </c>
      <c r="N11" s="39">
        <f t="shared" si="22"/>
        <v>0</v>
      </c>
      <c r="O11" s="39">
        <f t="shared" si="2"/>
        <v>0</v>
      </c>
      <c r="P11" s="40">
        <f t="shared" si="3"/>
        <v>0</v>
      </c>
      <c r="Q11" s="41"/>
      <c r="R11" s="39">
        <f t="shared" si="4"/>
        <v>0</v>
      </c>
      <c r="S11" s="62">
        <f t="shared" si="27"/>
        <v>0</v>
      </c>
      <c r="T11" s="63">
        <f t="shared" si="5"/>
        <v>0</v>
      </c>
      <c r="U11" s="39">
        <f t="shared" si="28"/>
        <v>0</v>
      </c>
      <c r="V11" s="42">
        <f t="shared" si="6"/>
        <v>0</v>
      </c>
      <c r="W11" s="40">
        <f t="shared" si="7"/>
        <v>0</v>
      </c>
      <c r="X11" s="41"/>
      <c r="Y11" s="39">
        <f t="shared" si="8"/>
        <v>0</v>
      </c>
      <c r="Z11" s="62">
        <f t="shared" si="29"/>
        <v>0</v>
      </c>
      <c r="AA11" s="63">
        <f t="shared" si="9"/>
        <v>0</v>
      </c>
      <c r="AB11" s="39">
        <f t="shared" si="23"/>
        <v>0</v>
      </c>
      <c r="AC11" s="39">
        <f t="shared" si="10"/>
        <v>0</v>
      </c>
      <c r="AD11" s="40">
        <f t="shared" si="11"/>
        <v>0</v>
      </c>
      <c r="AE11" s="41"/>
      <c r="AF11" s="39">
        <f t="shared" si="12"/>
        <v>0</v>
      </c>
      <c r="AG11" s="62">
        <f t="shared" si="30"/>
        <v>0</v>
      </c>
      <c r="AH11" s="63">
        <f t="shared" si="13"/>
        <v>0</v>
      </c>
      <c r="AI11" s="39">
        <f t="shared" si="24"/>
        <v>0</v>
      </c>
      <c r="AJ11" s="39">
        <f t="shared" si="14"/>
        <v>0</v>
      </c>
      <c r="AK11" s="40">
        <f t="shared" si="15"/>
        <v>0</v>
      </c>
      <c r="AL11" s="41"/>
      <c r="AM11" s="39">
        <f t="shared" si="16"/>
        <v>0</v>
      </c>
      <c r="AN11" s="62">
        <f t="shared" si="31"/>
        <v>0</v>
      </c>
      <c r="AO11" s="63">
        <f t="shared" si="17"/>
        <v>0</v>
      </c>
      <c r="AP11" s="39">
        <f t="shared" si="25"/>
        <v>0</v>
      </c>
      <c r="AQ11" s="39">
        <f t="shared" si="18"/>
        <v>0</v>
      </c>
      <c r="AR11" s="40">
        <f t="shared" si="19"/>
        <v>0</v>
      </c>
      <c r="AS11" s="41"/>
      <c r="AT11" s="68">
        <f t="shared" si="20"/>
        <v>0</v>
      </c>
      <c r="AU11" s="43">
        <f t="shared" si="21"/>
        <v>0</v>
      </c>
      <c r="AV11" s="12"/>
      <c r="AW11" s="33">
        <f t="shared" si="0"/>
        <v>0</v>
      </c>
    </row>
    <row r="12" spans="1:49" s="4" customFormat="1" x14ac:dyDescent="0.2">
      <c r="A12" s="11" t="s">
        <v>5</v>
      </c>
      <c r="B12" s="83">
        <f>Totals!B12</f>
        <v>0</v>
      </c>
      <c r="C12" s="37">
        <f>Totals!C12</f>
        <v>0</v>
      </c>
      <c r="D12" s="37">
        <f>Totals!D12</f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2"/>
      <c r="K12" s="38">
        <f>(C12/9*12)+(D12)</f>
        <v>0</v>
      </c>
      <c r="L12" s="62">
        <f t="shared" si="26"/>
        <v>0</v>
      </c>
      <c r="M12" s="63">
        <f t="shared" si="1"/>
        <v>0</v>
      </c>
      <c r="N12" s="39">
        <f t="shared" si="22"/>
        <v>0</v>
      </c>
      <c r="O12" s="39">
        <f t="shared" si="2"/>
        <v>0</v>
      </c>
      <c r="P12" s="40">
        <f t="shared" si="3"/>
        <v>0</v>
      </c>
      <c r="Q12" s="41"/>
      <c r="R12" s="39">
        <f t="shared" si="4"/>
        <v>0</v>
      </c>
      <c r="S12" s="62">
        <f t="shared" si="27"/>
        <v>0</v>
      </c>
      <c r="T12" s="63">
        <f t="shared" si="5"/>
        <v>0</v>
      </c>
      <c r="U12" s="39">
        <f t="shared" si="28"/>
        <v>0</v>
      </c>
      <c r="V12" s="42">
        <f t="shared" si="6"/>
        <v>0</v>
      </c>
      <c r="W12" s="40">
        <f t="shared" si="7"/>
        <v>0</v>
      </c>
      <c r="X12" s="41"/>
      <c r="Y12" s="39">
        <f t="shared" si="8"/>
        <v>0</v>
      </c>
      <c r="Z12" s="62">
        <f t="shared" si="29"/>
        <v>0</v>
      </c>
      <c r="AA12" s="63">
        <f t="shared" si="9"/>
        <v>0</v>
      </c>
      <c r="AB12" s="39">
        <f t="shared" si="23"/>
        <v>0</v>
      </c>
      <c r="AC12" s="39">
        <f t="shared" si="10"/>
        <v>0</v>
      </c>
      <c r="AD12" s="40">
        <f t="shared" si="11"/>
        <v>0</v>
      </c>
      <c r="AE12" s="41"/>
      <c r="AF12" s="39">
        <f t="shared" si="12"/>
        <v>0</v>
      </c>
      <c r="AG12" s="62">
        <f t="shared" si="30"/>
        <v>0</v>
      </c>
      <c r="AH12" s="63">
        <f t="shared" si="13"/>
        <v>0</v>
      </c>
      <c r="AI12" s="39">
        <f t="shared" si="24"/>
        <v>0</v>
      </c>
      <c r="AJ12" s="39">
        <f t="shared" si="14"/>
        <v>0</v>
      </c>
      <c r="AK12" s="40">
        <f t="shared" si="15"/>
        <v>0</v>
      </c>
      <c r="AL12" s="41"/>
      <c r="AM12" s="39">
        <f t="shared" si="16"/>
        <v>0</v>
      </c>
      <c r="AN12" s="62">
        <f t="shared" si="31"/>
        <v>0</v>
      </c>
      <c r="AO12" s="63">
        <f t="shared" si="17"/>
        <v>0</v>
      </c>
      <c r="AP12" s="39">
        <f t="shared" si="25"/>
        <v>0</v>
      </c>
      <c r="AQ12" s="39">
        <f t="shared" si="18"/>
        <v>0</v>
      </c>
      <c r="AR12" s="40">
        <f t="shared" si="19"/>
        <v>0</v>
      </c>
      <c r="AS12" s="41"/>
      <c r="AT12" s="68">
        <f t="shared" si="20"/>
        <v>0</v>
      </c>
      <c r="AU12" s="43">
        <f t="shared" si="21"/>
        <v>0</v>
      </c>
      <c r="AV12" s="12"/>
      <c r="AW12" s="33">
        <f t="shared" si="0"/>
        <v>0</v>
      </c>
    </row>
    <row r="13" spans="1:49" s="4" customFormat="1" x14ac:dyDescent="0.2">
      <c r="A13" s="77" t="s">
        <v>10</v>
      </c>
      <c r="D13" s="80" t="s">
        <v>71</v>
      </c>
      <c r="E13" s="33">
        <f>SUM(E7:E12)</f>
        <v>0</v>
      </c>
      <c r="F13" s="33">
        <f>SUM(F7:F12)</f>
        <v>0</v>
      </c>
      <c r="G13" s="33">
        <f>SUM(G7:G12)</f>
        <v>0</v>
      </c>
      <c r="H13" s="33">
        <f>SUM(H7:H12)</f>
        <v>0</v>
      </c>
      <c r="I13" s="33">
        <f>SUM(I7:I12)</f>
        <v>0</v>
      </c>
      <c r="J13" s="2"/>
      <c r="K13" s="9"/>
      <c r="L13" s="17"/>
      <c r="M13" s="64"/>
      <c r="N13" s="54">
        <f>SUM(N7:N12)</f>
        <v>0</v>
      </c>
      <c r="O13" s="54">
        <f>SUM(O7:O12)</f>
        <v>0</v>
      </c>
      <c r="P13" s="55">
        <f>SUM(P7:P12)</f>
        <v>0</v>
      </c>
      <c r="Q13" s="41"/>
      <c r="R13" s="46"/>
      <c r="S13" s="46"/>
      <c r="T13" s="64"/>
      <c r="U13" s="54">
        <f t="shared" ref="U13:W13" si="32">SUM(U7:U12)</f>
        <v>0</v>
      </c>
      <c r="V13" s="54">
        <f t="shared" si="32"/>
        <v>0</v>
      </c>
      <c r="W13" s="55">
        <f t="shared" si="32"/>
        <v>0</v>
      </c>
      <c r="X13" s="41"/>
      <c r="Y13" s="46"/>
      <c r="Z13" s="46"/>
      <c r="AA13" s="64"/>
      <c r="AB13" s="54">
        <f t="shared" ref="AB13:AD13" si="33">SUM(AB7:AB12)</f>
        <v>0</v>
      </c>
      <c r="AC13" s="54">
        <f t="shared" si="33"/>
        <v>0</v>
      </c>
      <c r="AD13" s="55">
        <f t="shared" si="33"/>
        <v>0</v>
      </c>
      <c r="AE13" s="41"/>
      <c r="AF13" s="46"/>
      <c r="AG13" s="46"/>
      <c r="AH13" s="64"/>
      <c r="AI13" s="54">
        <f t="shared" ref="AI13:AK13" si="34">SUM(AI7:AI12)</f>
        <v>0</v>
      </c>
      <c r="AJ13" s="54">
        <f t="shared" si="34"/>
        <v>0</v>
      </c>
      <c r="AK13" s="55">
        <f t="shared" si="34"/>
        <v>0</v>
      </c>
      <c r="AL13" s="41"/>
      <c r="AM13" s="46"/>
      <c r="AN13" s="46"/>
      <c r="AO13" s="64"/>
      <c r="AP13" s="54">
        <f t="shared" ref="AP13:AR13" si="35">SUM(AP7:AP12)</f>
        <v>0</v>
      </c>
      <c r="AQ13" s="54">
        <f t="shared" si="35"/>
        <v>0</v>
      </c>
      <c r="AR13" s="55">
        <f t="shared" si="35"/>
        <v>0</v>
      </c>
      <c r="AS13" s="41"/>
      <c r="AT13" s="69">
        <f t="shared" si="20"/>
        <v>0</v>
      </c>
      <c r="AU13" s="55">
        <f>SUM(AU7:AU12)</f>
        <v>0</v>
      </c>
      <c r="AV13" s="10"/>
      <c r="AW13" s="33">
        <f t="shared" si="0"/>
        <v>0</v>
      </c>
    </row>
    <row r="14" spans="1:49" s="4" customFormat="1" x14ac:dyDescent="0.2">
      <c r="E14" s="140" t="s">
        <v>54</v>
      </c>
      <c r="F14" s="140"/>
      <c r="G14" s="140"/>
      <c r="H14" s="140"/>
      <c r="I14" s="140"/>
      <c r="J14" s="2"/>
      <c r="K14" s="9"/>
      <c r="L14" s="17"/>
      <c r="M14" s="64"/>
      <c r="N14" s="10"/>
      <c r="O14" s="10"/>
      <c r="P14" s="13"/>
      <c r="Q14" s="2"/>
      <c r="R14" s="10"/>
      <c r="S14" s="10"/>
      <c r="T14" s="64"/>
      <c r="U14" s="10"/>
      <c r="V14" s="17"/>
      <c r="W14" s="13"/>
      <c r="X14" s="2"/>
      <c r="Y14" s="10"/>
      <c r="Z14" s="10"/>
      <c r="AA14" s="64"/>
      <c r="AB14" s="10"/>
      <c r="AC14" s="10"/>
      <c r="AD14" s="13"/>
      <c r="AE14" s="2"/>
      <c r="AF14" s="10"/>
      <c r="AG14" s="10"/>
      <c r="AH14" s="64"/>
      <c r="AI14" s="10"/>
      <c r="AJ14" s="10"/>
      <c r="AK14" s="13"/>
      <c r="AL14" s="2"/>
      <c r="AM14" s="10"/>
      <c r="AN14" s="10"/>
      <c r="AO14" s="64"/>
      <c r="AP14" s="10"/>
      <c r="AQ14" s="10"/>
      <c r="AR14" s="13"/>
      <c r="AS14" s="2"/>
      <c r="AU14" s="13"/>
      <c r="AW14" s="33"/>
    </row>
    <row r="15" spans="1:49" s="4" customFormat="1" x14ac:dyDescent="0.2">
      <c r="A15" s="1" t="s">
        <v>11</v>
      </c>
      <c r="C15" s="4" t="s">
        <v>43</v>
      </c>
      <c r="D15" s="4" t="s">
        <v>53</v>
      </c>
      <c r="E15" s="4" t="s">
        <v>46</v>
      </c>
      <c r="F15" s="4" t="s">
        <v>47</v>
      </c>
      <c r="G15" s="4" t="s">
        <v>48</v>
      </c>
      <c r="H15" s="4" t="s">
        <v>49</v>
      </c>
      <c r="I15" s="4" t="s">
        <v>50</v>
      </c>
      <c r="J15" s="2"/>
      <c r="K15" s="9"/>
      <c r="L15" s="17"/>
      <c r="M15" s="64"/>
      <c r="N15" s="10"/>
      <c r="O15" s="10"/>
      <c r="P15" s="13"/>
      <c r="Q15" s="2"/>
      <c r="R15" s="10"/>
      <c r="S15" s="10"/>
      <c r="T15" s="64"/>
      <c r="U15" s="10"/>
      <c r="V15" s="17"/>
      <c r="W15" s="13"/>
      <c r="X15" s="2"/>
      <c r="Y15" s="10"/>
      <c r="Z15" s="10"/>
      <c r="AA15" s="64"/>
      <c r="AB15" s="10"/>
      <c r="AC15" s="10"/>
      <c r="AD15" s="13"/>
      <c r="AE15" s="2"/>
      <c r="AF15" s="10"/>
      <c r="AG15" s="10"/>
      <c r="AH15" s="64"/>
      <c r="AI15" s="10"/>
      <c r="AJ15" s="10"/>
      <c r="AK15" s="13"/>
      <c r="AL15" s="2"/>
      <c r="AM15" s="10"/>
      <c r="AN15" s="10"/>
      <c r="AO15" s="64"/>
      <c r="AP15" s="10"/>
      <c r="AQ15" s="10"/>
      <c r="AR15" s="13"/>
      <c r="AS15" s="2"/>
      <c r="AU15" s="13"/>
      <c r="AW15" s="33"/>
    </row>
    <row r="16" spans="1:49" s="4" customFormat="1" x14ac:dyDescent="0.2">
      <c r="A16" s="61" t="s">
        <v>59</v>
      </c>
      <c r="B16" s="83">
        <f>Totals!B16</f>
        <v>0</v>
      </c>
      <c r="C16" s="90">
        <v>0</v>
      </c>
      <c r="D16" s="91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2"/>
      <c r="K16" s="38">
        <f>($D16)</f>
        <v>0</v>
      </c>
      <c r="L16" s="62">
        <f t="shared" ref="L16:L24" si="36">K16/12/173.33333333</f>
        <v>0</v>
      </c>
      <c r="M16" s="63">
        <f>E16*173.333333*$C$16</f>
        <v>0</v>
      </c>
      <c r="N16" s="39">
        <f>ROUND((K16/12*$E16*$C16),0)</f>
        <v>0</v>
      </c>
      <c r="O16" s="39">
        <f>ROUND(N16*$A$41,0)</f>
        <v>0</v>
      </c>
      <c r="P16" s="40">
        <f t="shared" ref="P16:P35" si="37">O16+N16</f>
        <v>0</v>
      </c>
      <c r="Q16" s="41"/>
      <c r="R16" s="39">
        <f t="shared" ref="R16:R35" si="38">ROUND(K16*(1+$B$2),0)</f>
        <v>0</v>
      </c>
      <c r="S16" s="62">
        <f t="shared" ref="S16:S24" si="39">R16/12/173.33333333</f>
        <v>0</v>
      </c>
      <c r="T16" s="63">
        <f>F16*173.333333*$C$16</f>
        <v>0</v>
      </c>
      <c r="U16" s="39">
        <f>ROUND((R16/12*$F16*$C16),0)</f>
        <v>0</v>
      </c>
      <c r="V16" s="42">
        <f>ROUND(U16*$A$41,0)</f>
        <v>0</v>
      </c>
      <c r="W16" s="40">
        <f t="shared" ref="W16:W35" si="40">V16+U16</f>
        <v>0</v>
      </c>
      <c r="X16" s="41"/>
      <c r="Y16" s="39">
        <f t="shared" ref="Y16:Y35" si="41">ROUND(R16*(1+$B$2),0)</f>
        <v>0</v>
      </c>
      <c r="Z16" s="62">
        <f t="shared" ref="Z16:Z24" si="42">Y16/12/173.33333333</f>
        <v>0</v>
      </c>
      <c r="AA16" s="63">
        <f>G16*173.333333*$C$16</f>
        <v>0</v>
      </c>
      <c r="AB16" s="39">
        <f>ROUND((Y16/12*$G16*$C16),0)</f>
        <v>0</v>
      </c>
      <c r="AC16" s="39">
        <f>ROUND(AB16*$A$41,0)</f>
        <v>0</v>
      </c>
      <c r="AD16" s="40">
        <f t="shared" ref="AD16:AD35" si="43">AC16+AB16</f>
        <v>0</v>
      </c>
      <c r="AE16" s="41"/>
      <c r="AF16" s="39">
        <f t="shared" ref="AF16:AF35" si="44">ROUND(Y16*(1+$B$2),0)</f>
        <v>0</v>
      </c>
      <c r="AG16" s="62">
        <f t="shared" ref="AG16:AG24" si="45">AF16/12/173.33333333</f>
        <v>0</v>
      </c>
      <c r="AH16" s="63">
        <f>H16*173.333333*$C$16</f>
        <v>0</v>
      </c>
      <c r="AI16" s="39">
        <f>ROUND((AF16/12*$H16*$C16),0)</f>
        <v>0</v>
      </c>
      <c r="AJ16" s="39">
        <f>ROUND(AI16*$A$41,0)</f>
        <v>0</v>
      </c>
      <c r="AK16" s="40">
        <f t="shared" ref="AK16:AK35" si="46">AJ16+AI16</f>
        <v>0</v>
      </c>
      <c r="AL16" s="41"/>
      <c r="AM16" s="39">
        <f t="shared" ref="AM16:AM35" si="47">ROUND(AF16*(1+$B$2),0)</f>
        <v>0</v>
      </c>
      <c r="AN16" s="62">
        <f t="shared" ref="AN16:AN24" si="48">AM16/12/173.33333333</f>
        <v>0</v>
      </c>
      <c r="AO16" s="63">
        <f>I16*173.333333*$C$16</f>
        <v>0</v>
      </c>
      <c r="AP16" s="39">
        <f>ROUND((AM16/12*$I16*$C16),0)</f>
        <v>0</v>
      </c>
      <c r="AQ16" s="39">
        <f>ROUND(AP16*$A$41,0)</f>
        <v>0</v>
      </c>
      <c r="AR16" s="40">
        <f t="shared" ref="AR16:AR35" si="49">AQ16+AP16</f>
        <v>0</v>
      </c>
      <c r="AS16" s="41"/>
      <c r="AT16" s="68">
        <f t="shared" ref="AT16:AT37" si="50">N16+U16+AB16+AI16+AP16</f>
        <v>0</v>
      </c>
      <c r="AU16" s="43">
        <f t="shared" ref="AU16:AU36" si="51">AR16+AK16+AD16+W16+P16</f>
        <v>0</v>
      </c>
      <c r="AW16" s="33">
        <f>SUM(M21+T21+AA21+AH21+AO21)</f>
        <v>0</v>
      </c>
    </row>
    <row r="17" spans="1:49" s="4" customFormat="1" x14ac:dyDescent="0.2">
      <c r="A17" s="61" t="s">
        <v>59</v>
      </c>
      <c r="B17" s="83">
        <f>Totals!B17</f>
        <v>0</v>
      </c>
      <c r="C17" s="90">
        <v>0</v>
      </c>
      <c r="D17" s="91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2"/>
      <c r="K17" s="38">
        <f>($D17)</f>
        <v>0</v>
      </c>
      <c r="L17" s="62">
        <f t="shared" si="36"/>
        <v>0</v>
      </c>
      <c r="M17" s="63">
        <f>E17*173.333333*$C$16</f>
        <v>0</v>
      </c>
      <c r="N17" s="39">
        <f>ROUND((K17/12*$E17*$C17),0)</f>
        <v>0</v>
      </c>
      <c r="O17" s="39">
        <f>ROUND(N17*$A$41,0)</f>
        <v>0</v>
      </c>
      <c r="P17" s="40">
        <f t="shared" si="37"/>
        <v>0</v>
      </c>
      <c r="Q17" s="41"/>
      <c r="R17" s="39">
        <f t="shared" si="38"/>
        <v>0</v>
      </c>
      <c r="S17" s="62">
        <f t="shared" si="39"/>
        <v>0</v>
      </c>
      <c r="T17" s="63">
        <f>F17*173.333333*$C$16</f>
        <v>0</v>
      </c>
      <c r="U17" s="39">
        <f>ROUND((R17/12*$F17*$C17),0)</f>
        <v>0</v>
      </c>
      <c r="V17" s="42">
        <f>ROUND(U17*$A$41,0)</f>
        <v>0</v>
      </c>
      <c r="W17" s="40">
        <f t="shared" si="40"/>
        <v>0</v>
      </c>
      <c r="X17" s="41"/>
      <c r="Y17" s="39">
        <f t="shared" si="41"/>
        <v>0</v>
      </c>
      <c r="Z17" s="62">
        <f t="shared" si="42"/>
        <v>0</v>
      </c>
      <c r="AA17" s="63">
        <f>G17*173.333333*$C$16</f>
        <v>0</v>
      </c>
      <c r="AB17" s="39">
        <f>ROUND((Y17/12*$G17*$C17),0)</f>
        <v>0</v>
      </c>
      <c r="AC17" s="39">
        <f>ROUND(AB17*$A$41,0)</f>
        <v>0</v>
      </c>
      <c r="AD17" s="40">
        <f t="shared" si="43"/>
        <v>0</v>
      </c>
      <c r="AE17" s="41"/>
      <c r="AF17" s="39">
        <f t="shared" si="44"/>
        <v>0</v>
      </c>
      <c r="AG17" s="62">
        <f t="shared" si="45"/>
        <v>0</v>
      </c>
      <c r="AH17" s="63">
        <f>H17*173.333333*$C$16</f>
        <v>0</v>
      </c>
      <c r="AI17" s="39">
        <f>ROUND((AF17/12*$H17*$C17),0)</f>
        <v>0</v>
      </c>
      <c r="AJ17" s="39">
        <f>ROUND(AI17*$A$41,0)</f>
        <v>0</v>
      </c>
      <c r="AK17" s="40">
        <f t="shared" si="46"/>
        <v>0</v>
      </c>
      <c r="AL17" s="41"/>
      <c r="AM17" s="39">
        <f t="shared" si="47"/>
        <v>0</v>
      </c>
      <c r="AN17" s="62">
        <f t="shared" si="48"/>
        <v>0</v>
      </c>
      <c r="AO17" s="63">
        <f>I17*173.333333*$C$16</f>
        <v>0</v>
      </c>
      <c r="AP17" s="39">
        <f>ROUND((AM17/12*$I17*$C17),0)</f>
        <v>0</v>
      </c>
      <c r="AQ17" s="39">
        <f>ROUND(AP17*$A$41,0)</f>
        <v>0</v>
      </c>
      <c r="AR17" s="40">
        <f t="shared" si="49"/>
        <v>0</v>
      </c>
      <c r="AS17" s="41"/>
      <c r="AT17" s="68">
        <f t="shared" si="50"/>
        <v>0</v>
      </c>
      <c r="AU17" s="43">
        <f t="shared" si="51"/>
        <v>0</v>
      </c>
      <c r="AW17" s="33">
        <f>SUM(M22+T22+AA22+AH22+AO22)</f>
        <v>0</v>
      </c>
    </row>
    <row r="18" spans="1:49" s="4" customFormat="1" x14ac:dyDescent="0.2">
      <c r="A18" s="61" t="s">
        <v>59</v>
      </c>
      <c r="B18" s="83">
        <f>Totals!B18</f>
        <v>0</v>
      </c>
      <c r="C18" s="90">
        <v>0</v>
      </c>
      <c r="D18" s="91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2"/>
      <c r="K18" s="38">
        <f>($D18)</f>
        <v>0</v>
      </c>
      <c r="L18" s="62">
        <f t="shared" si="36"/>
        <v>0</v>
      </c>
      <c r="M18" s="63">
        <f>E18*173.333333*$C$16</f>
        <v>0</v>
      </c>
      <c r="N18" s="39">
        <f>ROUND((K18/12*$E18*$C18),0)</f>
        <v>0</v>
      </c>
      <c r="O18" s="39">
        <f>ROUND(N18*$A$41,0)</f>
        <v>0</v>
      </c>
      <c r="P18" s="40">
        <f t="shared" si="37"/>
        <v>0</v>
      </c>
      <c r="Q18" s="41"/>
      <c r="R18" s="39">
        <f t="shared" si="38"/>
        <v>0</v>
      </c>
      <c r="S18" s="62">
        <f t="shared" si="39"/>
        <v>0</v>
      </c>
      <c r="T18" s="63">
        <f>F18*173.333333*$C$16</f>
        <v>0</v>
      </c>
      <c r="U18" s="39">
        <f>ROUND((R18/12*$F18*$C18),0)</f>
        <v>0</v>
      </c>
      <c r="V18" s="42">
        <f>ROUND(U18*$A$41,0)</f>
        <v>0</v>
      </c>
      <c r="W18" s="40">
        <f t="shared" si="40"/>
        <v>0</v>
      </c>
      <c r="X18" s="41"/>
      <c r="Y18" s="39">
        <f t="shared" si="41"/>
        <v>0</v>
      </c>
      <c r="Z18" s="62">
        <f t="shared" si="42"/>
        <v>0</v>
      </c>
      <c r="AA18" s="63">
        <f>G18*173.333333*$C$16</f>
        <v>0</v>
      </c>
      <c r="AB18" s="39">
        <f>ROUND((Y18/12*$G18*$C18),0)</f>
        <v>0</v>
      </c>
      <c r="AC18" s="39">
        <f>ROUND(AB18*$A$41,0)</f>
        <v>0</v>
      </c>
      <c r="AD18" s="40">
        <f t="shared" si="43"/>
        <v>0</v>
      </c>
      <c r="AE18" s="41"/>
      <c r="AF18" s="39">
        <f t="shared" si="44"/>
        <v>0</v>
      </c>
      <c r="AG18" s="62">
        <f t="shared" si="45"/>
        <v>0</v>
      </c>
      <c r="AH18" s="63">
        <f>H18*173.333333*$C$16</f>
        <v>0</v>
      </c>
      <c r="AI18" s="39">
        <f>ROUND((AF18/12*$H18*$C18),0)</f>
        <v>0</v>
      </c>
      <c r="AJ18" s="39">
        <f>ROUND(AI18*$A$41,0)</f>
        <v>0</v>
      </c>
      <c r="AK18" s="40">
        <f t="shared" si="46"/>
        <v>0</v>
      </c>
      <c r="AL18" s="41"/>
      <c r="AM18" s="39">
        <f t="shared" si="47"/>
        <v>0</v>
      </c>
      <c r="AN18" s="62">
        <f t="shared" si="48"/>
        <v>0</v>
      </c>
      <c r="AO18" s="63">
        <f>I18*173.333333*$C$16</f>
        <v>0</v>
      </c>
      <c r="AP18" s="39">
        <f>ROUND((AM18/12*$I18*$C18),0)</f>
        <v>0</v>
      </c>
      <c r="AQ18" s="39">
        <f>ROUND(AP18*$A$41,0)</f>
        <v>0</v>
      </c>
      <c r="AR18" s="40">
        <f t="shared" si="49"/>
        <v>0</v>
      </c>
      <c r="AS18" s="41"/>
      <c r="AT18" s="68">
        <f t="shared" si="50"/>
        <v>0</v>
      </c>
      <c r="AU18" s="43">
        <f t="shared" si="51"/>
        <v>0</v>
      </c>
      <c r="AW18" s="33">
        <f>SUM(M25+T25+AA25+AH25+AO25)</f>
        <v>0</v>
      </c>
    </row>
    <row r="19" spans="1:49" s="4" customFormat="1" x14ac:dyDescent="0.2">
      <c r="A19" s="61" t="s">
        <v>59</v>
      </c>
      <c r="B19" s="83">
        <f>Totals!B19</f>
        <v>0</v>
      </c>
      <c r="C19" s="90">
        <v>0</v>
      </c>
      <c r="D19" s="91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2"/>
      <c r="K19" s="38">
        <f>($D19)</f>
        <v>0</v>
      </c>
      <c r="L19" s="62">
        <f t="shared" si="36"/>
        <v>0</v>
      </c>
      <c r="M19" s="63">
        <f>E19*173.333333*$C$16</f>
        <v>0</v>
      </c>
      <c r="N19" s="39">
        <f>ROUND((K19/12*$E19*$C19),0)</f>
        <v>0</v>
      </c>
      <c r="O19" s="39">
        <f>ROUND(N19*$A$41,0)</f>
        <v>0</v>
      </c>
      <c r="P19" s="40">
        <f t="shared" si="37"/>
        <v>0</v>
      </c>
      <c r="Q19" s="41"/>
      <c r="R19" s="39">
        <f t="shared" si="38"/>
        <v>0</v>
      </c>
      <c r="S19" s="62">
        <f t="shared" si="39"/>
        <v>0</v>
      </c>
      <c r="T19" s="63">
        <f>F19*173.333333*$C$16</f>
        <v>0</v>
      </c>
      <c r="U19" s="39">
        <f>ROUND((R19/12*$F19*$C19),0)</f>
        <v>0</v>
      </c>
      <c r="V19" s="42">
        <f>ROUND(U19*$A$41,0)</f>
        <v>0</v>
      </c>
      <c r="W19" s="40">
        <f t="shared" si="40"/>
        <v>0</v>
      </c>
      <c r="X19" s="41"/>
      <c r="Y19" s="39">
        <f t="shared" si="41"/>
        <v>0</v>
      </c>
      <c r="Z19" s="62">
        <f t="shared" si="42"/>
        <v>0</v>
      </c>
      <c r="AA19" s="63">
        <f>G19*173.333333*$C$16</f>
        <v>0</v>
      </c>
      <c r="AB19" s="39">
        <f>ROUND((Y19/12*$G19*$C19),0)</f>
        <v>0</v>
      </c>
      <c r="AC19" s="39">
        <f>ROUND(AB19*$A$41,0)</f>
        <v>0</v>
      </c>
      <c r="AD19" s="40">
        <f t="shared" si="43"/>
        <v>0</v>
      </c>
      <c r="AE19" s="41"/>
      <c r="AF19" s="39">
        <f t="shared" si="44"/>
        <v>0</v>
      </c>
      <c r="AG19" s="62">
        <f t="shared" si="45"/>
        <v>0</v>
      </c>
      <c r="AH19" s="63">
        <f>H19*173.333333*$C$16</f>
        <v>0</v>
      </c>
      <c r="AI19" s="39">
        <f>ROUND((AF19/12*$H19*$C19),0)</f>
        <v>0</v>
      </c>
      <c r="AJ19" s="39">
        <f>ROUND(AI19*$A$41,0)</f>
        <v>0</v>
      </c>
      <c r="AK19" s="40">
        <f t="shared" si="46"/>
        <v>0</v>
      </c>
      <c r="AL19" s="41"/>
      <c r="AM19" s="39">
        <f t="shared" si="47"/>
        <v>0</v>
      </c>
      <c r="AN19" s="62">
        <f t="shared" si="48"/>
        <v>0</v>
      </c>
      <c r="AO19" s="63">
        <f>I19*173.333333*$C$16</f>
        <v>0</v>
      </c>
      <c r="AP19" s="39">
        <f>ROUND((AM19/12*$I19*$C19),0)</f>
        <v>0</v>
      </c>
      <c r="AQ19" s="39">
        <f>ROUND(AP19*$A$41,0)</f>
        <v>0</v>
      </c>
      <c r="AR19" s="40">
        <f t="shared" si="49"/>
        <v>0</v>
      </c>
      <c r="AS19" s="41"/>
      <c r="AT19" s="68">
        <f t="shared" si="50"/>
        <v>0</v>
      </c>
      <c r="AU19" s="43">
        <f t="shared" si="51"/>
        <v>0</v>
      </c>
      <c r="AW19" s="33">
        <f>SUM(M26+T26+AA26+AH26+AO26)</f>
        <v>0</v>
      </c>
    </row>
    <row r="20" spans="1:49" s="4" customFormat="1" x14ac:dyDescent="0.2">
      <c r="A20" s="4" t="s">
        <v>32</v>
      </c>
      <c r="B20" s="83">
        <f>Totals!B20</f>
        <v>0</v>
      </c>
      <c r="C20" s="90">
        <v>0</v>
      </c>
      <c r="D20" s="91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2"/>
      <c r="K20" s="38">
        <f t="shared" ref="K20:K35" si="52">($D20)</f>
        <v>0</v>
      </c>
      <c r="L20" s="62">
        <f t="shared" si="36"/>
        <v>0</v>
      </c>
      <c r="M20" s="63">
        <f>E20*173.333333*$C$21</f>
        <v>0</v>
      </c>
      <c r="N20" s="39">
        <f t="shared" ref="N20:N35" si="53">ROUND((K20/12*$E20*$C20),0)</f>
        <v>0</v>
      </c>
      <c r="O20" s="39">
        <f>ROUND(N20*$A$40,0)</f>
        <v>0</v>
      </c>
      <c r="P20" s="40">
        <f t="shared" si="37"/>
        <v>0</v>
      </c>
      <c r="Q20" s="41"/>
      <c r="R20" s="39">
        <f t="shared" si="38"/>
        <v>0</v>
      </c>
      <c r="S20" s="62">
        <f t="shared" si="39"/>
        <v>0</v>
      </c>
      <c r="T20" s="63">
        <f>F20*173.333333*$C$21</f>
        <v>0</v>
      </c>
      <c r="U20" s="39">
        <f t="shared" ref="U20:U35" si="54">ROUND((R20/12*$F20*$C20),0)</f>
        <v>0</v>
      </c>
      <c r="V20" s="39">
        <f>ROUND(U20*$A$40,0)</f>
        <v>0</v>
      </c>
      <c r="W20" s="40">
        <f t="shared" si="40"/>
        <v>0</v>
      </c>
      <c r="X20" s="41"/>
      <c r="Y20" s="39">
        <f t="shared" si="41"/>
        <v>0</v>
      </c>
      <c r="Z20" s="62">
        <f t="shared" si="42"/>
        <v>0</v>
      </c>
      <c r="AA20" s="63">
        <f>G20*173.333333*$C$21</f>
        <v>0</v>
      </c>
      <c r="AB20" s="39">
        <f t="shared" ref="AB20:AB35" si="55">ROUND((Y20/12*$G20*$C20),0)</f>
        <v>0</v>
      </c>
      <c r="AC20" s="39">
        <f>ROUND(AB20*$A$40,0)</f>
        <v>0</v>
      </c>
      <c r="AD20" s="40">
        <f t="shared" si="43"/>
        <v>0</v>
      </c>
      <c r="AE20" s="41"/>
      <c r="AF20" s="39">
        <f t="shared" si="44"/>
        <v>0</v>
      </c>
      <c r="AG20" s="62">
        <f t="shared" si="45"/>
        <v>0</v>
      </c>
      <c r="AH20" s="63">
        <f>H20*173.333333*$C$21</f>
        <v>0</v>
      </c>
      <c r="AI20" s="39">
        <f t="shared" ref="AI20:AI35" si="56">ROUND((AF20/12*$H20*$C20),0)</f>
        <v>0</v>
      </c>
      <c r="AJ20" s="39">
        <f>ROUND(AI20*$A$40,0)</f>
        <v>0</v>
      </c>
      <c r="AK20" s="40">
        <f t="shared" si="46"/>
        <v>0</v>
      </c>
      <c r="AL20" s="41"/>
      <c r="AM20" s="39">
        <f t="shared" si="47"/>
        <v>0</v>
      </c>
      <c r="AN20" s="62">
        <f t="shared" si="48"/>
        <v>0</v>
      </c>
      <c r="AO20" s="63">
        <f>I20*173.333333*$C$21</f>
        <v>0</v>
      </c>
      <c r="AP20" s="39">
        <f t="shared" ref="AP20:AP35" si="57">ROUND((AM20/12*$I20*$C20),0)</f>
        <v>0</v>
      </c>
      <c r="AQ20" s="39">
        <f>ROUND(AP20*$A$40,0)</f>
        <v>0</v>
      </c>
      <c r="AR20" s="40">
        <f t="shared" si="49"/>
        <v>0</v>
      </c>
      <c r="AS20" s="41"/>
      <c r="AT20" s="68">
        <f t="shared" si="50"/>
        <v>0</v>
      </c>
      <c r="AU20" s="43">
        <f t="shared" si="51"/>
        <v>0</v>
      </c>
      <c r="AW20" s="33">
        <f t="shared" ref="AW20:AW35" si="58">SUM(M21+T21+AA21+AH21+AO21)</f>
        <v>0</v>
      </c>
    </row>
    <row r="21" spans="1:49" s="4" customFormat="1" x14ac:dyDescent="0.2">
      <c r="A21" s="4" t="s">
        <v>32</v>
      </c>
      <c r="B21" s="83">
        <f>Totals!B21</f>
        <v>0</v>
      </c>
      <c r="C21" s="90">
        <v>0</v>
      </c>
      <c r="D21" s="91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2"/>
      <c r="K21" s="38">
        <f t="shared" si="52"/>
        <v>0</v>
      </c>
      <c r="L21" s="62">
        <f t="shared" si="36"/>
        <v>0</v>
      </c>
      <c r="M21" s="63">
        <f>E21*173.333333*$C$21</f>
        <v>0</v>
      </c>
      <c r="N21" s="39">
        <f t="shared" si="53"/>
        <v>0</v>
      </c>
      <c r="O21" s="39">
        <f>ROUND(N21*$A$40,0)</f>
        <v>0</v>
      </c>
      <c r="P21" s="40">
        <f t="shared" si="37"/>
        <v>0</v>
      </c>
      <c r="Q21" s="41"/>
      <c r="R21" s="39">
        <f t="shared" si="38"/>
        <v>0</v>
      </c>
      <c r="S21" s="62">
        <f t="shared" si="39"/>
        <v>0</v>
      </c>
      <c r="T21" s="63">
        <f>F21*173.333333*$C$21</f>
        <v>0</v>
      </c>
      <c r="U21" s="39">
        <f t="shared" si="54"/>
        <v>0</v>
      </c>
      <c r="V21" s="39">
        <f>ROUND(U21*$A$40,0)</f>
        <v>0</v>
      </c>
      <c r="W21" s="40">
        <f t="shared" si="40"/>
        <v>0</v>
      </c>
      <c r="X21" s="41"/>
      <c r="Y21" s="39">
        <f t="shared" si="41"/>
        <v>0</v>
      </c>
      <c r="Z21" s="62">
        <f t="shared" si="42"/>
        <v>0</v>
      </c>
      <c r="AA21" s="63">
        <f>G21*173.333333*$C$21</f>
        <v>0</v>
      </c>
      <c r="AB21" s="39">
        <f t="shared" si="55"/>
        <v>0</v>
      </c>
      <c r="AC21" s="39">
        <f>ROUND(AB21*$A$40,0)</f>
        <v>0</v>
      </c>
      <c r="AD21" s="40">
        <f t="shared" si="43"/>
        <v>0</v>
      </c>
      <c r="AE21" s="41"/>
      <c r="AF21" s="39">
        <f t="shared" si="44"/>
        <v>0</v>
      </c>
      <c r="AG21" s="62">
        <f t="shared" si="45"/>
        <v>0</v>
      </c>
      <c r="AH21" s="63">
        <f>H21*173.333333*$C$21</f>
        <v>0</v>
      </c>
      <c r="AI21" s="39">
        <f t="shared" si="56"/>
        <v>0</v>
      </c>
      <c r="AJ21" s="39">
        <f>ROUND(AI21*$A$40,0)</f>
        <v>0</v>
      </c>
      <c r="AK21" s="40">
        <f t="shared" si="46"/>
        <v>0</v>
      </c>
      <c r="AL21" s="41"/>
      <c r="AM21" s="39">
        <f t="shared" si="47"/>
        <v>0</v>
      </c>
      <c r="AN21" s="62">
        <f t="shared" si="48"/>
        <v>0</v>
      </c>
      <c r="AO21" s="63">
        <f>I21*173.333333*$C$21</f>
        <v>0</v>
      </c>
      <c r="AP21" s="39">
        <f t="shared" si="57"/>
        <v>0</v>
      </c>
      <c r="AQ21" s="39">
        <f>ROUND(AP21*$A$40,0)</f>
        <v>0</v>
      </c>
      <c r="AR21" s="40">
        <f t="shared" si="49"/>
        <v>0</v>
      </c>
      <c r="AS21" s="41"/>
      <c r="AT21" s="68">
        <f t="shared" si="50"/>
        <v>0</v>
      </c>
      <c r="AU21" s="43">
        <f t="shared" si="51"/>
        <v>0</v>
      </c>
      <c r="AW21" s="33">
        <f t="shared" si="58"/>
        <v>0</v>
      </c>
    </row>
    <row r="22" spans="1:49" s="4" customFormat="1" x14ac:dyDescent="0.2">
      <c r="A22" s="4" t="s">
        <v>32</v>
      </c>
      <c r="B22" s="83">
        <f>Totals!B22</f>
        <v>0</v>
      </c>
      <c r="C22" s="90">
        <v>0</v>
      </c>
      <c r="D22" s="91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2"/>
      <c r="K22" s="38">
        <f t="shared" si="52"/>
        <v>0</v>
      </c>
      <c r="L22" s="62">
        <f t="shared" si="36"/>
        <v>0</v>
      </c>
      <c r="M22" s="63">
        <f>E22*173.333333*$C$22</f>
        <v>0</v>
      </c>
      <c r="N22" s="39">
        <f t="shared" si="53"/>
        <v>0</v>
      </c>
      <c r="O22" s="39">
        <f>ROUND(N22*$A$40,0)</f>
        <v>0</v>
      </c>
      <c r="P22" s="40">
        <f t="shared" si="37"/>
        <v>0</v>
      </c>
      <c r="Q22" s="41"/>
      <c r="R22" s="39">
        <f t="shared" si="38"/>
        <v>0</v>
      </c>
      <c r="S22" s="62">
        <f t="shared" si="39"/>
        <v>0</v>
      </c>
      <c r="T22" s="63">
        <f>F22*173.333333*$C$22</f>
        <v>0</v>
      </c>
      <c r="U22" s="39">
        <f t="shared" si="54"/>
        <v>0</v>
      </c>
      <c r="V22" s="39">
        <f>ROUND(U22*$A$40,0)</f>
        <v>0</v>
      </c>
      <c r="W22" s="40">
        <f t="shared" si="40"/>
        <v>0</v>
      </c>
      <c r="X22" s="41"/>
      <c r="Y22" s="39">
        <f t="shared" si="41"/>
        <v>0</v>
      </c>
      <c r="Z22" s="62">
        <f t="shared" si="42"/>
        <v>0</v>
      </c>
      <c r="AA22" s="63">
        <f>G22*173.333333*$C$22</f>
        <v>0</v>
      </c>
      <c r="AB22" s="39">
        <f t="shared" si="55"/>
        <v>0</v>
      </c>
      <c r="AC22" s="39">
        <f>ROUND(AB22*$A$40,0)</f>
        <v>0</v>
      </c>
      <c r="AD22" s="40">
        <f t="shared" si="43"/>
        <v>0</v>
      </c>
      <c r="AE22" s="41"/>
      <c r="AF22" s="39">
        <f t="shared" si="44"/>
        <v>0</v>
      </c>
      <c r="AG22" s="62">
        <f t="shared" si="45"/>
        <v>0</v>
      </c>
      <c r="AH22" s="63">
        <f>H22*173.333333*$C$22</f>
        <v>0</v>
      </c>
      <c r="AI22" s="39">
        <f t="shared" si="56"/>
        <v>0</v>
      </c>
      <c r="AJ22" s="39">
        <f>ROUND(AI22*$A$40,0)</f>
        <v>0</v>
      </c>
      <c r="AK22" s="40">
        <f t="shared" si="46"/>
        <v>0</v>
      </c>
      <c r="AL22" s="41"/>
      <c r="AM22" s="39">
        <f t="shared" si="47"/>
        <v>0</v>
      </c>
      <c r="AN22" s="62">
        <f t="shared" si="48"/>
        <v>0</v>
      </c>
      <c r="AO22" s="63">
        <f>I22*173.333333*$C$22</f>
        <v>0</v>
      </c>
      <c r="AP22" s="39">
        <f t="shared" si="57"/>
        <v>0</v>
      </c>
      <c r="AQ22" s="39">
        <f>ROUND(AP22*$A$40,0)</f>
        <v>0</v>
      </c>
      <c r="AR22" s="40">
        <f t="shared" si="49"/>
        <v>0</v>
      </c>
      <c r="AS22" s="41"/>
      <c r="AT22" s="68">
        <f t="shared" si="50"/>
        <v>0</v>
      </c>
      <c r="AU22" s="43">
        <f t="shared" si="51"/>
        <v>0</v>
      </c>
      <c r="AW22" s="33">
        <f>SUM(M25+T25+AA25+AH25+AO25)</f>
        <v>0</v>
      </c>
    </row>
    <row r="23" spans="1:49" s="4" customFormat="1" x14ac:dyDescent="0.2">
      <c r="A23" s="4" t="s">
        <v>32</v>
      </c>
      <c r="B23" s="83">
        <f>Totals!B23</f>
        <v>0</v>
      </c>
      <c r="C23" s="90">
        <v>0</v>
      </c>
      <c r="D23" s="91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2"/>
      <c r="K23" s="38">
        <f t="shared" si="52"/>
        <v>0</v>
      </c>
      <c r="L23" s="62">
        <f t="shared" si="36"/>
        <v>0</v>
      </c>
      <c r="M23" s="63">
        <f>E23*173.333333*$C$21</f>
        <v>0</v>
      </c>
      <c r="N23" s="39">
        <f t="shared" si="53"/>
        <v>0</v>
      </c>
      <c r="O23" s="39">
        <f>ROUND(N23*$A$40,0)</f>
        <v>0</v>
      </c>
      <c r="P23" s="40">
        <f t="shared" si="37"/>
        <v>0</v>
      </c>
      <c r="Q23" s="41"/>
      <c r="R23" s="39">
        <f t="shared" si="38"/>
        <v>0</v>
      </c>
      <c r="S23" s="62">
        <f t="shared" si="39"/>
        <v>0</v>
      </c>
      <c r="T23" s="63">
        <f>F23*173.333333*$C$21</f>
        <v>0</v>
      </c>
      <c r="U23" s="39">
        <f t="shared" si="54"/>
        <v>0</v>
      </c>
      <c r="V23" s="39">
        <f>ROUND(U23*$A$40,0)</f>
        <v>0</v>
      </c>
      <c r="W23" s="40">
        <f t="shared" si="40"/>
        <v>0</v>
      </c>
      <c r="X23" s="41"/>
      <c r="Y23" s="39">
        <f t="shared" si="41"/>
        <v>0</v>
      </c>
      <c r="Z23" s="62">
        <f t="shared" si="42"/>
        <v>0</v>
      </c>
      <c r="AA23" s="63">
        <f>G23*173.333333*$C$21</f>
        <v>0</v>
      </c>
      <c r="AB23" s="39">
        <f t="shared" si="55"/>
        <v>0</v>
      </c>
      <c r="AC23" s="39">
        <f>ROUND(AB23*$A$40,0)</f>
        <v>0</v>
      </c>
      <c r="AD23" s="40">
        <f t="shared" si="43"/>
        <v>0</v>
      </c>
      <c r="AE23" s="41"/>
      <c r="AF23" s="39">
        <f t="shared" si="44"/>
        <v>0</v>
      </c>
      <c r="AG23" s="62">
        <f t="shared" si="45"/>
        <v>0</v>
      </c>
      <c r="AH23" s="63">
        <f>H23*173.333333*$C$21</f>
        <v>0</v>
      </c>
      <c r="AI23" s="39">
        <f t="shared" si="56"/>
        <v>0</v>
      </c>
      <c r="AJ23" s="39">
        <f>ROUND(AI23*$A$40,0)</f>
        <v>0</v>
      </c>
      <c r="AK23" s="40">
        <f t="shared" si="46"/>
        <v>0</v>
      </c>
      <c r="AL23" s="41"/>
      <c r="AM23" s="39">
        <f t="shared" si="47"/>
        <v>0</v>
      </c>
      <c r="AN23" s="62">
        <f t="shared" si="48"/>
        <v>0</v>
      </c>
      <c r="AO23" s="63">
        <f>I23*173.333333*$C$21</f>
        <v>0</v>
      </c>
      <c r="AP23" s="39">
        <f t="shared" si="57"/>
        <v>0</v>
      </c>
      <c r="AQ23" s="39">
        <f>ROUND(AP23*$A$40,0)</f>
        <v>0</v>
      </c>
      <c r="AR23" s="40">
        <f t="shared" si="49"/>
        <v>0</v>
      </c>
      <c r="AS23" s="41"/>
      <c r="AT23" s="68">
        <f t="shared" si="50"/>
        <v>0</v>
      </c>
      <c r="AU23" s="43">
        <f t="shared" si="51"/>
        <v>0</v>
      </c>
      <c r="AW23" s="33">
        <f t="shared" ref="AW23" si="59">SUM(M24+T24+AA24+AH24+AO24)</f>
        <v>0</v>
      </c>
    </row>
    <row r="24" spans="1:49" s="4" customFormat="1" x14ac:dyDescent="0.2">
      <c r="A24" s="4" t="s">
        <v>32</v>
      </c>
      <c r="B24" s="83">
        <f>Totals!B24</f>
        <v>0</v>
      </c>
      <c r="C24" s="90">
        <v>0</v>
      </c>
      <c r="D24" s="91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2"/>
      <c r="K24" s="38">
        <f t="shared" si="52"/>
        <v>0</v>
      </c>
      <c r="L24" s="62">
        <f t="shared" si="36"/>
        <v>0</v>
      </c>
      <c r="M24" s="63">
        <f>E24*173.333333*$C$22</f>
        <v>0</v>
      </c>
      <c r="N24" s="39">
        <f t="shared" si="53"/>
        <v>0</v>
      </c>
      <c r="O24" s="39">
        <f>ROUND(N24*$A$40,0)</f>
        <v>0</v>
      </c>
      <c r="P24" s="40">
        <f t="shared" si="37"/>
        <v>0</v>
      </c>
      <c r="Q24" s="41"/>
      <c r="R24" s="39">
        <f t="shared" si="38"/>
        <v>0</v>
      </c>
      <c r="S24" s="62">
        <f t="shared" si="39"/>
        <v>0</v>
      </c>
      <c r="T24" s="63">
        <f>F24*173.333333*$C$22</f>
        <v>0</v>
      </c>
      <c r="U24" s="39">
        <f t="shared" si="54"/>
        <v>0</v>
      </c>
      <c r="V24" s="39">
        <f>ROUND(U24*$A$40,0)</f>
        <v>0</v>
      </c>
      <c r="W24" s="40">
        <f t="shared" si="40"/>
        <v>0</v>
      </c>
      <c r="X24" s="41"/>
      <c r="Y24" s="39">
        <f t="shared" si="41"/>
        <v>0</v>
      </c>
      <c r="Z24" s="62">
        <f t="shared" si="42"/>
        <v>0</v>
      </c>
      <c r="AA24" s="63">
        <f>G24*173.333333*$C$22</f>
        <v>0</v>
      </c>
      <c r="AB24" s="39">
        <f t="shared" si="55"/>
        <v>0</v>
      </c>
      <c r="AC24" s="39">
        <f>ROUND(AB24*$A$40,0)</f>
        <v>0</v>
      </c>
      <c r="AD24" s="40">
        <f t="shared" si="43"/>
        <v>0</v>
      </c>
      <c r="AE24" s="41"/>
      <c r="AF24" s="39">
        <f t="shared" si="44"/>
        <v>0</v>
      </c>
      <c r="AG24" s="62">
        <f t="shared" si="45"/>
        <v>0</v>
      </c>
      <c r="AH24" s="63">
        <f>H24*173.333333*$C$22</f>
        <v>0</v>
      </c>
      <c r="AI24" s="39">
        <f t="shared" si="56"/>
        <v>0</v>
      </c>
      <c r="AJ24" s="39">
        <f>ROUND(AI24*$A$40,0)</f>
        <v>0</v>
      </c>
      <c r="AK24" s="40">
        <f t="shared" si="46"/>
        <v>0</v>
      </c>
      <c r="AL24" s="41"/>
      <c r="AM24" s="39">
        <f t="shared" si="47"/>
        <v>0</v>
      </c>
      <c r="AN24" s="62">
        <f t="shared" si="48"/>
        <v>0</v>
      </c>
      <c r="AO24" s="63">
        <f>I24*173.333333*$C$22</f>
        <v>0</v>
      </c>
      <c r="AP24" s="39">
        <f t="shared" si="57"/>
        <v>0</v>
      </c>
      <c r="AQ24" s="39">
        <f>ROUND(AP24*$A$40,0)</f>
        <v>0</v>
      </c>
      <c r="AR24" s="40">
        <f t="shared" si="49"/>
        <v>0</v>
      </c>
      <c r="AS24" s="41"/>
      <c r="AT24" s="68">
        <f t="shared" si="50"/>
        <v>0</v>
      </c>
      <c r="AU24" s="43">
        <f t="shared" si="51"/>
        <v>0</v>
      </c>
      <c r="AW24" s="33">
        <f>SUM(M27+T27+AA27+AH27+AO27)</f>
        <v>0</v>
      </c>
    </row>
    <row r="25" spans="1:49" s="4" customFormat="1" x14ac:dyDescent="0.2">
      <c r="A25" s="61" t="s">
        <v>58</v>
      </c>
      <c r="B25" s="83" t="str">
        <f>Totals!B25</f>
        <v>ME Non</v>
      </c>
      <c r="C25" s="90">
        <v>0</v>
      </c>
      <c r="D25" s="113">
        <f>IFERROR(VLOOKUP(B25,Totals!$B$98:$C$111,2,0),0)</f>
        <v>32000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2"/>
      <c r="K25" s="38">
        <f t="shared" si="52"/>
        <v>32000</v>
      </c>
      <c r="L25" s="62">
        <f t="shared" ref="L25:L32" si="60">K25/12/86.6666666</f>
        <v>30.769230792899407</v>
      </c>
      <c r="M25" s="63">
        <f>E25*86.6666666*$C$25</f>
        <v>0</v>
      </c>
      <c r="N25" s="39">
        <f t="shared" si="53"/>
        <v>0</v>
      </c>
      <c r="O25" s="39">
        <f t="shared" ref="O25:O32" si="61">ROUND(N25*$A$42,0)</f>
        <v>0</v>
      </c>
      <c r="P25" s="40">
        <f t="shared" si="37"/>
        <v>0</v>
      </c>
      <c r="Q25" s="41"/>
      <c r="R25" s="39">
        <f t="shared" si="38"/>
        <v>33280</v>
      </c>
      <c r="S25" s="62">
        <f t="shared" ref="S25:S32" si="62">R25/12/86.6666666</f>
        <v>32.000000024615389</v>
      </c>
      <c r="T25" s="63">
        <f>F25*86.6666666*$C$25</f>
        <v>0</v>
      </c>
      <c r="U25" s="39">
        <f t="shared" si="54"/>
        <v>0</v>
      </c>
      <c r="V25" s="42">
        <f t="shared" ref="V25:V32" si="63">ROUND(U25*$A$42,0)</f>
        <v>0</v>
      </c>
      <c r="W25" s="40">
        <f t="shared" si="40"/>
        <v>0</v>
      </c>
      <c r="X25" s="41"/>
      <c r="Y25" s="39">
        <f t="shared" si="41"/>
        <v>34611</v>
      </c>
      <c r="Z25" s="62">
        <f t="shared" ref="Z25:Z32" si="64">Y25/12/86.6666666</f>
        <v>33.279807717907545</v>
      </c>
      <c r="AA25" s="63">
        <f>G25*86.6666666*$C$25</f>
        <v>0</v>
      </c>
      <c r="AB25" s="39">
        <f t="shared" si="55"/>
        <v>0</v>
      </c>
      <c r="AC25" s="39">
        <f t="shared" ref="AC25:AC32" si="65">ROUND(AB25*$A$42,0)</f>
        <v>0</v>
      </c>
      <c r="AD25" s="40">
        <f t="shared" si="43"/>
        <v>0</v>
      </c>
      <c r="AE25" s="41"/>
      <c r="AF25" s="39">
        <f t="shared" si="44"/>
        <v>35995</v>
      </c>
      <c r="AG25" s="62">
        <f t="shared" ref="AG25:AG32" si="66">AF25/12/86.6666666</f>
        <v>34.610576949700445</v>
      </c>
      <c r="AH25" s="63">
        <f>H25*86.6666666*$C$25</f>
        <v>0</v>
      </c>
      <c r="AI25" s="39">
        <f t="shared" si="56"/>
        <v>0</v>
      </c>
      <c r="AJ25" s="39">
        <f t="shared" ref="AJ25:AJ32" si="67">ROUND(AI25*$A$42,0)</f>
        <v>0</v>
      </c>
      <c r="AK25" s="40">
        <f t="shared" si="46"/>
        <v>0</v>
      </c>
      <c r="AL25" s="41"/>
      <c r="AM25" s="39">
        <f t="shared" si="47"/>
        <v>37435</v>
      </c>
      <c r="AN25" s="62">
        <f t="shared" ref="AN25:AN32" si="68">AM25/12/86.6666666</f>
        <v>35.995192335380921</v>
      </c>
      <c r="AO25" s="63">
        <f>I25*86.6666666*$C$25</f>
        <v>0</v>
      </c>
      <c r="AP25" s="39">
        <f t="shared" si="57"/>
        <v>0</v>
      </c>
      <c r="AQ25" s="39">
        <f t="shared" ref="AQ25:AQ32" si="69">ROUND(AP25*$A$42,0)</f>
        <v>0</v>
      </c>
      <c r="AR25" s="40">
        <f t="shared" si="49"/>
        <v>0</v>
      </c>
      <c r="AS25" s="41"/>
      <c r="AT25" s="68">
        <f t="shared" si="50"/>
        <v>0</v>
      </c>
      <c r="AU25" s="43">
        <f t="shared" si="51"/>
        <v>0</v>
      </c>
      <c r="AW25" s="33">
        <f>SUM(M29+T29+AA29+AH29+AO29)</f>
        <v>0</v>
      </c>
    </row>
    <row r="26" spans="1:49" s="4" customFormat="1" x14ac:dyDescent="0.2">
      <c r="A26" s="61" t="s">
        <v>58</v>
      </c>
      <c r="B26" s="83">
        <f>Totals!B26</f>
        <v>0</v>
      </c>
      <c r="C26" s="90">
        <v>0</v>
      </c>
      <c r="D26" s="113">
        <f>IFERROR(VLOOKUP(B26,Totals!$B$98:$C$111,2,0),0)</f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2"/>
      <c r="K26" s="38">
        <f t="shared" si="52"/>
        <v>0</v>
      </c>
      <c r="L26" s="62">
        <f t="shared" si="60"/>
        <v>0</v>
      </c>
      <c r="M26" s="63">
        <f>E26*86.6666666*$C$25</f>
        <v>0</v>
      </c>
      <c r="N26" s="39">
        <f t="shared" si="53"/>
        <v>0</v>
      </c>
      <c r="O26" s="39">
        <f t="shared" si="61"/>
        <v>0</v>
      </c>
      <c r="P26" s="40">
        <f t="shared" si="37"/>
        <v>0</v>
      </c>
      <c r="Q26" s="41"/>
      <c r="R26" s="39">
        <f t="shared" si="38"/>
        <v>0</v>
      </c>
      <c r="S26" s="62">
        <f t="shared" si="62"/>
        <v>0</v>
      </c>
      <c r="T26" s="63">
        <f>F26*86.6666666*$C$25</f>
        <v>0</v>
      </c>
      <c r="U26" s="39">
        <f t="shared" si="54"/>
        <v>0</v>
      </c>
      <c r="V26" s="42">
        <f t="shared" si="63"/>
        <v>0</v>
      </c>
      <c r="W26" s="40">
        <f t="shared" si="40"/>
        <v>0</v>
      </c>
      <c r="X26" s="41"/>
      <c r="Y26" s="39">
        <f t="shared" si="41"/>
        <v>0</v>
      </c>
      <c r="Z26" s="62">
        <f t="shared" si="64"/>
        <v>0</v>
      </c>
      <c r="AA26" s="63">
        <f>G26*86.6666666*$C$25</f>
        <v>0</v>
      </c>
      <c r="AB26" s="39">
        <f t="shared" si="55"/>
        <v>0</v>
      </c>
      <c r="AC26" s="39">
        <f t="shared" si="65"/>
        <v>0</v>
      </c>
      <c r="AD26" s="40">
        <f t="shared" si="43"/>
        <v>0</v>
      </c>
      <c r="AE26" s="41"/>
      <c r="AF26" s="39">
        <f t="shared" si="44"/>
        <v>0</v>
      </c>
      <c r="AG26" s="62">
        <f t="shared" si="66"/>
        <v>0</v>
      </c>
      <c r="AH26" s="63">
        <f>H26*86.6666666*$C$25</f>
        <v>0</v>
      </c>
      <c r="AI26" s="39">
        <f t="shared" si="56"/>
        <v>0</v>
      </c>
      <c r="AJ26" s="39">
        <f t="shared" si="67"/>
        <v>0</v>
      </c>
      <c r="AK26" s="40">
        <f t="shared" si="46"/>
        <v>0</v>
      </c>
      <c r="AL26" s="41"/>
      <c r="AM26" s="39">
        <f t="shared" si="47"/>
        <v>0</v>
      </c>
      <c r="AN26" s="62">
        <f t="shared" si="68"/>
        <v>0</v>
      </c>
      <c r="AO26" s="63">
        <f>I26*86.6666666*$C$25</f>
        <v>0</v>
      </c>
      <c r="AP26" s="39">
        <f t="shared" si="57"/>
        <v>0</v>
      </c>
      <c r="AQ26" s="39">
        <f t="shared" si="69"/>
        <v>0</v>
      </c>
      <c r="AR26" s="40">
        <f t="shared" si="49"/>
        <v>0</v>
      </c>
      <c r="AS26" s="41"/>
      <c r="AT26" s="68">
        <f t="shared" si="50"/>
        <v>0</v>
      </c>
      <c r="AU26" s="43">
        <f t="shared" si="51"/>
        <v>0</v>
      </c>
      <c r="AW26" s="33">
        <f>SUM(M33+T33+AA33+AH33+AO33)</f>
        <v>0</v>
      </c>
    </row>
    <row r="27" spans="1:49" s="4" customFormat="1" x14ac:dyDescent="0.2">
      <c r="A27" s="61" t="s">
        <v>58</v>
      </c>
      <c r="B27" s="83">
        <f>Totals!B27</f>
        <v>0</v>
      </c>
      <c r="C27" s="90">
        <v>0</v>
      </c>
      <c r="D27" s="113">
        <f>IFERROR(VLOOKUP(B27,Totals!$B$98:$C$111,2,0),0)</f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2"/>
      <c r="K27" s="38">
        <f t="shared" si="52"/>
        <v>0</v>
      </c>
      <c r="L27" s="62">
        <f t="shared" si="60"/>
        <v>0</v>
      </c>
      <c r="M27" s="63">
        <f t="shared" ref="M27:M32" si="70">E27*86.6666666*$C$29</f>
        <v>0</v>
      </c>
      <c r="N27" s="39">
        <f t="shared" si="53"/>
        <v>0</v>
      </c>
      <c r="O27" s="39">
        <f t="shared" si="61"/>
        <v>0</v>
      </c>
      <c r="P27" s="40">
        <f t="shared" si="37"/>
        <v>0</v>
      </c>
      <c r="Q27" s="41"/>
      <c r="R27" s="39">
        <f t="shared" si="38"/>
        <v>0</v>
      </c>
      <c r="S27" s="62">
        <f t="shared" si="62"/>
        <v>0</v>
      </c>
      <c r="T27" s="63">
        <f t="shared" ref="T27:T32" si="71">F27*86.6666666*$C$29</f>
        <v>0</v>
      </c>
      <c r="U27" s="39">
        <f t="shared" si="54"/>
        <v>0</v>
      </c>
      <c r="V27" s="42">
        <f t="shared" si="63"/>
        <v>0</v>
      </c>
      <c r="W27" s="40">
        <f t="shared" si="40"/>
        <v>0</v>
      </c>
      <c r="X27" s="41"/>
      <c r="Y27" s="39">
        <f t="shared" si="41"/>
        <v>0</v>
      </c>
      <c r="Z27" s="62">
        <f t="shared" si="64"/>
        <v>0</v>
      </c>
      <c r="AA27" s="63">
        <f t="shared" ref="AA27:AA32" si="72">G27*86.6666666*$C$29</f>
        <v>0</v>
      </c>
      <c r="AB27" s="39">
        <f t="shared" si="55"/>
        <v>0</v>
      </c>
      <c r="AC27" s="39">
        <f t="shared" si="65"/>
        <v>0</v>
      </c>
      <c r="AD27" s="40">
        <f t="shared" si="43"/>
        <v>0</v>
      </c>
      <c r="AE27" s="41"/>
      <c r="AF27" s="39">
        <f t="shared" si="44"/>
        <v>0</v>
      </c>
      <c r="AG27" s="62">
        <f t="shared" si="66"/>
        <v>0</v>
      </c>
      <c r="AH27" s="63">
        <f t="shared" ref="AH27:AH32" si="73">H27*86.6666666*$C$29</f>
        <v>0</v>
      </c>
      <c r="AI27" s="39">
        <f t="shared" si="56"/>
        <v>0</v>
      </c>
      <c r="AJ27" s="39">
        <f t="shared" si="67"/>
        <v>0</v>
      </c>
      <c r="AK27" s="40">
        <f t="shared" si="46"/>
        <v>0</v>
      </c>
      <c r="AL27" s="41"/>
      <c r="AM27" s="39">
        <f t="shared" si="47"/>
        <v>0</v>
      </c>
      <c r="AN27" s="62">
        <f t="shared" si="68"/>
        <v>0</v>
      </c>
      <c r="AO27" s="63">
        <f t="shared" ref="AO27:AO32" si="74">I27*86.6666666*$C$29</f>
        <v>0</v>
      </c>
      <c r="AP27" s="39">
        <f t="shared" si="57"/>
        <v>0</v>
      </c>
      <c r="AQ27" s="39">
        <f t="shared" si="69"/>
        <v>0</v>
      </c>
      <c r="AR27" s="40">
        <f t="shared" si="49"/>
        <v>0</v>
      </c>
      <c r="AS27" s="41"/>
      <c r="AT27" s="68">
        <f t="shared" si="50"/>
        <v>0</v>
      </c>
      <c r="AU27" s="43">
        <f t="shared" si="51"/>
        <v>0</v>
      </c>
      <c r="AW27" s="33">
        <f t="shared" ref="AW27:AW28" si="75">SUM(M28+T28+AA28+AH28+AO28)</f>
        <v>0</v>
      </c>
    </row>
    <row r="28" spans="1:49" s="4" customFormat="1" x14ac:dyDescent="0.2">
      <c r="A28" s="61" t="s">
        <v>58</v>
      </c>
      <c r="B28" s="83">
        <f>Totals!B28</f>
        <v>0</v>
      </c>
      <c r="C28" s="90">
        <v>0</v>
      </c>
      <c r="D28" s="113">
        <f>IFERROR(VLOOKUP(B28,Totals!$B$98:$C$111,2,0),0)</f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2"/>
      <c r="K28" s="38">
        <f t="shared" si="52"/>
        <v>0</v>
      </c>
      <c r="L28" s="62">
        <f t="shared" si="60"/>
        <v>0</v>
      </c>
      <c r="M28" s="63">
        <f t="shared" si="70"/>
        <v>0</v>
      </c>
      <c r="N28" s="39">
        <f t="shared" si="53"/>
        <v>0</v>
      </c>
      <c r="O28" s="39">
        <f t="shared" si="61"/>
        <v>0</v>
      </c>
      <c r="P28" s="40">
        <f t="shared" si="37"/>
        <v>0</v>
      </c>
      <c r="Q28" s="41"/>
      <c r="R28" s="39">
        <f t="shared" si="38"/>
        <v>0</v>
      </c>
      <c r="S28" s="62">
        <f t="shared" si="62"/>
        <v>0</v>
      </c>
      <c r="T28" s="63">
        <f t="shared" si="71"/>
        <v>0</v>
      </c>
      <c r="U28" s="39">
        <f t="shared" si="54"/>
        <v>0</v>
      </c>
      <c r="V28" s="42">
        <f t="shared" si="63"/>
        <v>0</v>
      </c>
      <c r="W28" s="40">
        <f t="shared" si="40"/>
        <v>0</v>
      </c>
      <c r="X28" s="41"/>
      <c r="Y28" s="39">
        <f t="shared" si="41"/>
        <v>0</v>
      </c>
      <c r="Z28" s="62">
        <f t="shared" si="64"/>
        <v>0</v>
      </c>
      <c r="AA28" s="63">
        <f t="shared" si="72"/>
        <v>0</v>
      </c>
      <c r="AB28" s="39">
        <f t="shared" si="55"/>
        <v>0</v>
      </c>
      <c r="AC28" s="39">
        <f t="shared" si="65"/>
        <v>0</v>
      </c>
      <c r="AD28" s="40">
        <f t="shared" si="43"/>
        <v>0</v>
      </c>
      <c r="AE28" s="41"/>
      <c r="AF28" s="39">
        <f t="shared" si="44"/>
        <v>0</v>
      </c>
      <c r="AG28" s="62">
        <f t="shared" si="66"/>
        <v>0</v>
      </c>
      <c r="AH28" s="63">
        <f t="shared" si="73"/>
        <v>0</v>
      </c>
      <c r="AI28" s="39">
        <f t="shared" si="56"/>
        <v>0</v>
      </c>
      <c r="AJ28" s="39">
        <f t="shared" si="67"/>
        <v>0</v>
      </c>
      <c r="AK28" s="40">
        <f t="shared" si="46"/>
        <v>0</v>
      </c>
      <c r="AL28" s="41"/>
      <c r="AM28" s="39">
        <f t="shared" si="47"/>
        <v>0</v>
      </c>
      <c r="AN28" s="62">
        <f t="shared" si="68"/>
        <v>0</v>
      </c>
      <c r="AO28" s="63">
        <f t="shared" si="74"/>
        <v>0</v>
      </c>
      <c r="AP28" s="39">
        <f t="shared" si="57"/>
        <v>0</v>
      </c>
      <c r="AQ28" s="39">
        <f t="shared" si="69"/>
        <v>0</v>
      </c>
      <c r="AR28" s="40">
        <f t="shared" si="49"/>
        <v>0</v>
      </c>
      <c r="AS28" s="41"/>
      <c r="AT28" s="68">
        <f t="shared" si="50"/>
        <v>0</v>
      </c>
      <c r="AU28" s="43">
        <f t="shared" si="51"/>
        <v>0</v>
      </c>
      <c r="AW28" s="33">
        <f t="shared" si="75"/>
        <v>0</v>
      </c>
    </row>
    <row r="29" spans="1:49" s="4" customFormat="1" x14ac:dyDescent="0.2">
      <c r="A29" s="61" t="s">
        <v>58</v>
      </c>
      <c r="B29" s="83">
        <f>Totals!B29</f>
        <v>0</v>
      </c>
      <c r="C29" s="90">
        <v>0</v>
      </c>
      <c r="D29" s="113">
        <f>IFERROR(VLOOKUP(B29,Totals!$B$98:$C$111,2,0),0)</f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2"/>
      <c r="K29" s="38">
        <f t="shared" si="52"/>
        <v>0</v>
      </c>
      <c r="L29" s="62">
        <f t="shared" si="60"/>
        <v>0</v>
      </c>
      <c r="M29" s="63">
        <f t="shared" si="70"/>
        <v>0</v>
      </c>
      <c r="N29" s="39">
        <f t="shared" si="53"/>
        <v>0</v>
      </c>
      <c r="O29" s="39">
        <f t="shared" si="61"/>
        <v>0</v>
      </c>
      <c r="P29" s="40">
        <f t="shared" si="37"/>
        <v>0</v>
      </c>
      <c r="Q29" s="41"/>
      <c r="R29" s="39">
        <f t="shared" si="38"/>
        <v>0</v>
      </c>
      <c r="S29" s="62">
        <f t="shared" si="62"/>
        <v>0</v>
      </c>
      <c r="T29" s="63">
        <f t="shared" si="71"/>
        <v>0</v>
      </c>
      <c r="U29" s="39">
        <f t="shared" si="54"/>
        <v>0</v>
      </c>
      <c r="V29" s="42">
        <f t="shared" si="63"/>
        <v>0</v>
      </c>
      <c r="W29" s="40">
        <f t="shared" si="40"/>
        <v>0</v>
      </c>
      <c r="X29" s="41"/>
      <c r="Y29" s="39">
        <f t="shared" si="41"/>
        <v>0</v>
      </c>
      <c r="Z29" s="62">
        <f t="shared" si="64"/>
        <v>0</v>
      </c>
      <c r="AA29" s="63">
        <f t="shared" si="72"/>
        <v>0</v>
      </c>
      <c r="AB29" s="39">
        <f t="shared" si="55"/>
        <v>0</v>
      </c>
      <c r="AC29" s="39">
        <f t="shared" si="65"/>
        <v>0</v>
      </c>
      <c r="AD29" s="40">
        <f t="shared" si="43"/>
        <v>0</v>
      </c>
      <c r="AE29" s="41"/>
      <c r="AF29" s="39">
        <f t="shared" si="44"/>
        <v>0</v>
      </c>
      <c r="AG29" s="62">
        <f t="shared" si="66"/>
        <v>0</v>
      </c>
      <c r="AH29" s="63">
        <f t="shared" si="73"/>
        <v>0</v>
      </c>
      <c r="AI29" s="39">
        <f t="shared" si="56"/>
        <v>0</v>
      </c>
      <c r="AJ29" s="39">
        <f t="shared" si="67"/>
        <v>0</v>
      </c>
      <c r="AK29" s="40">
        <f t="shared" si="46"/>
        <v>0</v>
      </c>
      <c r="AL29" s="41"/>
      <c r="AM29" s="39">
        <f t="shared" si="47"/>
        <v>0</v>
      </c>
      <c r="AN29" s="62">
        <f t="shared" si="68"/>
        <v>0</v>
      </c>
      <c r="AO29" s="63">
        <f t="shared" si="74"/>
        <v>0</v>
      </c>
      <c r="AP29" s="39">
        <f t="shared" si="57"/>
        <v>0</v>
      </c>
      <c r="AQ29" s="39">
        <f t="shared" si="69"/>
        <v>0</v>
      </c>
      <c r="AR29" s="40">
        <f t="shared" si="49"/>
        <v>0</v>
      </c>
      <c r="AS29" s="41"/>
      <c r="AT29" s="68">
        <f t="shared" si="50"/>
        <v>0</v>
      </c>
      <c r="AU29" s="43">
        <f t="shared" si="51"/>
        <v>0</v>
      </c>
      <c r="AW29" s="33">
        <f>SUM(M33+T33+AA33+AH33+AO33)</f>
        <v>0</v>
      </c>
    </row>
    <row r="30" spans="1:49" s="4" customFormat="1" x14ac:dyDescent="0.2">
      <c r="A30" s="61" t="s">
        <v>58</v>
      </c>
      <c r="B30" s="83">
        <f>Totals!B30</f>
        <v>0</v>
      </c>
      <c r="C30" s="90">
        <v>0</v>
      </c>
      <c r="D30" s="113">
        <f>IFERROR(VLOOKUP(B30,Totals!$B$98:$C$111,2,0),0)</f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2"/>
      <c r="K30" s="38">
        <f t="shared" si="52"/>
        <v>0</v>
      </c>
      <c r="L30" s="62">
        <f t="shared" si="60"/>
        <v>0</v>
      </c>
      <c r="M30" s="63">
        <f t="shared" si="70"/>
        <v>0</v>
      </c>
      <c r="N30" s="39">
        <f t="shared" si="53"/>
        <v>0</v>
      </c>
      <c r="O30" s="39">
        <f t="shared" si="61"/>
        <v>0</v>
      </c>
      <c r="P30" s="40">
        <f t="shared" si="37"/>
        <v>0</v>
      </c>
      <c r="Q30" s="41"/>
      <c r="R30" s="39">
        <f t="shared" si="38"/>
        <v>0</v>
      </c>
      <c r="S30" s="62">
        <f t="shared" si="62"/>
        <v>0</v>
      </c>
      <c r="T30" s="63">
        <f t="shared" si="71"/>
        <v>0</v>
      </c>
      <c r="U30" s="39">
        <f t="shared" si="54"/>
        <v>0</v>
      </c>
      <c r="V30" s="42">
        <f t="shared" si="63"/>
        <v>0</v>
      </c>
      <c r="W30" s="40">
        <f t="shared" si="40"/>
        <v>0</v>
      </c>
      <c r="X30" s="41"/>
      <c r="Y30" s="39">
        <f t="shared" si="41"/>
        <v>0</v>
      </c>
      <c r="Z30" s="62">
        <f t="shared" si="64"/>
        <v>0</v>
      </c>
      <c r="AA30" s="63">
        <f t="shared" si="72"/>
        <v>0</v>
      </c>
      <c r="AB30" s="39">
        <f t="shared" si="55"/>
        <v>0</v>
      </c>
      <c r="AC30" s="39">
        <f t="shared" si="65"/>
        <v>0</v>
      </c>
      <c r="AD30" s="40">
        <f t="shared" si="43"/>
        <v>0</v>
      </c>
      <c r="AE30" s="41"/>
      <c r="AF30" s="39">
        <f t="shared" si="44"/>
        <v>0</v>
      </c>
      <c r="AG30" s="62">
        <f t="shared" si="66"/>
        <v>0</v>
      </c>
      <c r="AH30" s="63">
        <f t="shared" si="73"/>
        <v>0</v>
      </c>
      <c r="AI30" s="39">
        <f t="shared" si="56"/>
        <v>0</v>
      </c>
      <c r="AJ30" s="39">
        <f t="shared" si="67"/>
        <v>0</v>
      </c>
      <c r="AK30" s="40">
        <f t="shared" si="46"/>
        <v>0</v>
      </c>
      <c r="AL30" s="41"/>
      <c r="AM30" s="39">
        <f t="shared" si="47"/>
        <v>0</v>
      </c>
      <c r="AN30" s="62">
        <f t="shared" si="68"/>
        <v>0</v>
      </c>
      <c r="AO30" s="63">
        <f t="shared" si="74"/>
        <v>0</v>
      </c>
      <c r="AP30" s="39">
        <f t="shared" si="57"/>
        <v>0</v>
      </c>
      <c r="AQ30" s="39">
        <f t="shared" si="69"/>
        <v>0</v>
      </c>
      <c r="AR30" s="40">
        <f t="shared" si="49"/>
        <v>0</v>
      </c>
      <c r="AS30" s="41"/>
      <c r="AT30" s="68">
        <f t="shared" si="50"/>
        <v>0</v>
      </c>
      <c r="AU30" s="43">
        <f t="shared" si="51"/>
        <v>0</v>
      </c>
      <c r="AW30" s="33">
        <f>SUM(M34+T34+AA34+AH34+AO34)</f>
        <v>0</v>
      </c>
    </row>
    <row r="31" spans="1:49" s="4" customFormat="1" x14ac:dyDescent="0.2">
      <c r="A31" s="61" t="s">
        <v>58</v>
      </c>
      <c r="B31" s="83">
        <f>Totals!B31</f>
        <v>0</v>
      </c>
      <c r="C31" s="90">
        <v>0</v>
      </c>
      <c r="D31" s="113">
        <f>IFERROR(VLOOKUP(B31,Totals!$B$98:$C$111,2,0),0)</f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2"/>
      <c r="K31" s="38">
        <f t="shared" si="52"/>
        <v>0</v>
      </c>
      <c r="L31" s="62">
        <f t="shared" si="60"/>
        <v>0</v>
      </c>
      <c r="M31" s="63">
        <f t="shared" si="70"/>
        <v>0</v>
      </c>
      <c r="N31" s="39">
        <f t="shared" si="53"/>
        <v>0</v>
      </c>
      <c r="O31" s="39">
        <f t="shared" si="61"/>
        <v>0</v>
      </c>
      <c r="P31" s="40">
        <f t="shared" si="37"/>
        <v>0</v>
      </c>
      <c r="Q31" s="41"/>
      <c r="R31" s="39">
        <f t="shared" si="38"/>
        <v>0</v>
      </c>
      <c r="S31" s="62">
        <f t="shared" si="62"/>
        <v>0</v>
      </c>
      <c r="T31" s="63">
        <f t="shared" si="71"/>
        <v>0</v>
      </c>
      <c r="U31" s="39">
        <f t="shared" si="54"/>
        <v>0</v>
      </c>
      <c r="V31" s="42">
        <f t="shared" si="63"/>
        <v>0</v>
      </c>
      <c r="W31" s="40">
        <f t="shared" si="40"/>
        <v>0</v>
      </c>
      <c r="X31" s="41"/>
      <c r="Y31" s="39">
        <f t="shared" si="41"/>
        <v>0</v>
      </c>
      <c r="Z31" s="62">
        <f t="shared" si="64"/>
        <v>0</v>
      </c>
      <c r="AA31" s="63">
        <f t="shared" si="72"/>
        <v>0</v>
      </c>
      <c r="AB31" s="39">
        <f t="shared" si="55"/>
        <v>0</v>
      </c>
      <c r="AC31" s="39">
        <f t="shared" si="65"/>
        <v>0</v>
      </c>
      <c r="AD31" s="40">
        <f t="shared" si="43"/>
        <v>0</v>
      </c>
      <c r="AE31" s="41"/>
      <c r="AF31" s="39">
        <f t="shared" si="44"/>
        <v>0</v>
      </c>
      <c r="AG31" s="62">
        <f t="shared" si="66"/>
        <v>0</v>
      </c>
      <c r="AH31" s="63">
        <f t="shared" si="73"/>
        <v>0</v>
      </c>
      <c r="AI31" s="39">
        <f t="shared" si="56"/>
        <v>0</v>
      </c>
      <c r="AJ31" s="39">
        <f t="shared" si="67"/>
        <v>0</v>
      </c>
      <c r="AK31" s="40">
        <f t="shared" si="46"/>
        <v>0</v>
      </c>
      <c r="AL31" s="41"/>
      <c r="AM31" s="39">
        <f t="shared" si="47"/>
        <v>0</v>
      </c>
      <c r="AN31" s="62">
        <f t="shared" si="68"/>
        <v>0</v>
      </c>
      <c r="AO31" s="63">
        <f t="shared" si="74"/>
        <v>0</v>
      </c>
      <c r="AP31" s="39">
        <f t="shared" si="57"/>
        <v>0</v>
      </c>
      <c r="AQ31" s="39">
        <f t="shared" si="69"/>
        <v>0</v>
      </c>
      <c r="AR31" s="40">
        <f t="shared" si="49"/>
        <v>0</v>
      </c>
      <c r="AS31" s="41"/>
      <c r="AT31" s="68">
        <f t="shared" si="50"/>
        <v>0</v>
      </c>
      <c r="AU31" s="43">
        <f t="shared" si="51"/>
        <v>0</v>
      </c>
      <c r="AW31" s="33"/>
    </row>
    <row r="32" spans="1:49" s="4" customFormat="1" x14ac:dyDescent="0.2">
      <c r="A32" s="61" t="s">
        <v>58</v>
      </c>
      <c r="B32" s="83">
        <f>Totals!B32</f>
        <v>0</v>
      </c>
      <c r="C32" s="90">
        <v>0</v>
      </c>
      <c r="D32" s="113">
        <f>IFERROR(VLOOKUP(B32,Totals!$B$98:$C$111,2,0),0)</f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2"/>
      <c r="K32" s="38">
        <f t="shared" si="52"/>
        <v>0</v>
      </c>
      <c r="L32" s="62">
        <f t="shared" si="60"/>
        <v>0</v>
      </c>
      <c r="M32" s="63">
        <f t="shared" si="70"/>
        <v>0</v>
      </c>
      <c r="N32" s="39">
        <f t="shared" si="53"/>
        <v>0</v>
      </c>
      <c r="O32" s="39">
        <f t="shared" si="61"/>
        <v>0</v>
      </c>
      <c r="P32" s="40">
        <f t="shared" si="37"/>
        <v>0</v>
      </c>
      <c r="Q32" s="41"/>
      <c r="R32" s="39">
        <f t="shared" si="38"/>
        <v>0</v>
      </c>
      <c r="S32" s="62">
        <f t="shared" si="62"/>
        <v>0</v>
      </c>
      <c r="T32" s="63">
        <f t="shared" si="71"/>
        <v>0</v>
      </c>
      <c r="U32" s="39">
        <f t="shared" si="54"/>
        <v>0</v>
      </c>
      <c r="V32" s="42">
        <f t="shared" si="63"/>
        <v>0</v>
      </c>
      <c r="W32" s="40">
        <f t="shared" si="40"/>
        <v>0</v>
      </c>
      <c r="X32" s="41"/>
      <c r="Y32" s="39">
        <f t="shared" si="41"/>
        <v>0</v>
      </c>
      <c r="Z32" s="62">
        <f t="shared" si="64"/>
        <v>0</v>
      </c>
      <c r="AA32" s="63">
        <f t="shared" si="72"/>
        <v>0</v>
      </c>
      <c r="AB32" s="39">
        <f t="shared" si="55"/>
        <v>0</v>
      </c>
      <c r="AC32" s="39">
        <f t="shared" si="65"/>
        <v>0</v>
      </c>
      <c r="AD32" s="40">
        <f t="shared" si="43"/>
        <v>0</v>
      </c>
      <c r="AE32" s="41"/>
      <c r="AF32" s="39">
        <f t="shared" si="44"/>
        <v>0</v>
      </c>
      <c r="AG32" s="62">
        <f t="shared" si="66"/>
        <v>0</v>
      </c>
      <c r="AH32" s="63">
        <f t="shared" si="73"/>
        <v>0</v>
      </c>
      <c r="AI32" s="39">
        <f t="shared" si="56"/>
        <v>0</v>
      </c>
      <c r="AJ32" s="39">
        <f t="shared" si="67"/>
        <v>0</v>
      </c>
      <c r="AK32" s="40">
        <f t="shared" si="46"/>
        <v>0</v>
      </c>
      <c r="AL32" s="41"/>
      <c r="AM32" s="39">
        <f t="shared" si="47"/>
        <v>0</v>
      </c>
      <c r="AN32" s="62">
        <f t="shared" si="68"/>
        <v>0</v>
      </c>
      <c r="AO32" s="63">
        <f t="shared" si="74"/>
        <v>0</v>
      </c>
      <c r="AP32" s="39">
        <f t="shared" si="57"/>
        <v>0</v>
      </c>
      <c r="AQ32" s="39">
        <f t="shared" si="69"/>
        <v>0</v>
      </c>
      <c r="AR32" s="40">
        <f t="shared" si="49"/>
        <v>0</v>
      </c>
      <c r="AS32" s="41"/>
      <c r="AT32" s="68">
        <f t="shared" si="50"/>
        <v>0</v>
      </c>
      <c r="AU32" s="43">
        <f t="shared" si="51"/>
        <v>0</v>
      </c>
      <c r="AW32" s="33"/>
    </row>
    <row r="33" spans="1:50" s="4" customFormat="1" x14ac:dyDescent="0.2">
      <c r="A33" s="4" t="s">
        <v>12</v>
      </c>
      <c r="B33" s="83">
        <f>Totals!B33</f>
        <v>0</v>
      </c>
      <c r="C33" s="90">
        <v>0</v>
      </c>
      <c r="D33" s="113">
        <f>Totals!D33</f>
        <v>31200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2"/>
      <c r="K33" s="38">
        <f t="shared" si="52"/>
        <v>31200</v>
      </c>
      <c r="L33" s="62">
        <f>K33/12/173.33333333</f>
        <v>15.000000000288463</v>
      </c>
      <c r="M33" s="63">
        <f>E33*173.333333*$C$33</f>
        <v>0</v>
      </c>
      <c r="N33" s="39">
        <f t="shared" si="53"/>
        <v>0</v>
      </c>
      <c r="O33" s="39">
        <f>ROUND(N33*$C$40,0)</f>
        <v>0</v>
      </c>
      <c r="P33" s="40">
        <f t="shared" si="37"/>
        <v>0</v>
      </c>
      <c r="Q33" s="41"/>
      <c r="R33" s="39">
        <f t="shared" si="38"/>
        <v>32448</v>
      </c>
      <c r="S33" s="62">
        <f>R33/12/173.33333333</f>
        <v>15.600000000300001</v>
      </c>
      <c r="T33" s="63">
        <f>F33*173.333333*$C$33</f>
        <v>0</v>
      </c>
      <c r="U33" s="39">
        <f t="shared" si="54"/>
        <v>0</v>
      </c>
      <c r="V33" s="42">
        <f>ROUND(U33*$C$40,0)</f>
        <v>0</v>
      </c>
      <c r="W33" s="40">
        <f t="shared" si="40"/>
        <v>0</v>
      </c>
      <c r="X33" s="41"/>
      <c r="Y33" s="39">
        <f t="shared" si="41"/>
        <v>33746</v>
      </c>
      <c r="Z33" s="62">
        <f>Y33/12/173.33333333</f>
        <v>16.224038461850462</v>
      </c>
      <c r="AA33" s="63">
        <f>G33*173.333333*$C$33</f>
        <v>0</v>
      </c>
      <c r="AB33" s="39">
        <f t="shared" si="55"/>
        <v>0</v>
      </c>
      <c r="AC33" s="39">
        <f>ROUND(AB33*$C$40,0)</f>
        <v>0</v>
      </c>
      <c r="AD33" s="40">
        <f t="shared" si="43"/>
        <v>0</v>
      </c>
      <c r="AE33" s="41"/>
      <c r="AF33" s="39">
        <f t="shared" si="44"/>
        <v>35096</v>
      </c>
      <c r="AG33" s="62">
        <f>AF33/12/173.33333333</f>
        <v>16.873076923401406</v>
      </c>
      <c r="AH33" s="63">
        <f>H33*173.333333*$C$33</f>
        <v>0</v>
      </c>
      <c r="AI33" s="39">
        <f t="shared" si="56"/>
        <v>0</v>
      </c>
      <c r="AJ33" s="39">
        <f>ROUND(AI33*$C$40,0)</f>
        <v>0</v>
      </c>
      <c r="AK33" s="40">
        <f t="shared" si="46"/>
        <v>0</v>
      </c>
      <c r="AL33" s="41"/>
      <c r="AM33" s="39">
        <f t="shared" si="47"/>
        <v>36500</v>
      </c>
      <c r="AN33" s="62">
        <f>AM33/12/173.33333333</f>
        <v>17.548076923414385</v>
      </c>
      <c r="AO33" s="63">
        <f>I33*173.333333*$C$33</f>
        <v>0</v>
      </c>
      <c r="AP33" s="39">
        <f t="shared" si="57"/>
        <v>0</v>
      </c>
      <c r="AQ33" s="39">
        <f>ROUND(AP33*$C$40,0)</f>
        <v>0</v>
      </c>
      <c r="AR33" s="40">
        <f t="shared" si="49"/>
        <v>0</v>
      </c>
      <c r="AS33" s="41"/>
      <c r="AT33" s="68">
        <f t="shared" si="50"/>
        <v>0</v>
      </c>
      <c r="AU33" s="43">
        <f t="shared" si="51"/>
        <v>0</v>
      </c>
      <c r="AW33" s="33">
        <f>SUM(M34+T34+AA34+AH34+AO34)</f>
        <v>0</v>
      </c>
    </row>
    <row r="34" spans="1:50" s="4" customFormat="1" x14ac:dyDescent="0.2">
      <c r="A34" s="4" t="s">
        <v>13</v>
      </c>
      <c r="B34" s="83">
        <f>Totals!B34</f>
        <v>0</v>
      </c>
      <c r="C34" s="90">
        <v>0</v>
      </c>
      <c r="D34" s="91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2"/>
      <c r="K34" s="38">
        <f t="shared" si="52"/>
        <v>0</v>
      </c>
      <c r="L34" s="62">
        <f t="shared" ref="L34:L35" si="76">K34/12/173.33333333</f>
        <v>0</v>
      </c>
      <c r="M34" s="63">
        <f>E34*173.333333*$C$34</f>
        <v>0</v>
      </c>
      <c r="N34" s="39">
        <f t="shared" si="53"/>
        <v>0</v>
      </c>
      <c r="O34" s="39">
        <f>ROUND(N34*$C$41,0)</f>
        <v>0</v>
      </c>
      <c r="P34" s="40">
        <f t="shared" si="37"/>
        <v>0</v>
      </c>
      <c r="Q34" s="41"/>
      <c r="R34" s="39">
        <f t="shared" si="38"/>
        <v>0</v>
      </c>
      <c r="S34" s="62">
        <f t="shared" ref="S34:S35" si="77">R34/12/173.33333333</f>
        <v>0</v>
      </c>
      <c r="T34" s="63">
        <f>F34*173.333333*$C$34</f>
        <v>0</v>
      </c>
      <c r="U34" s="39">
        <f t="shared" si="54"/>
        <v>0</v>
      </c>
      <c r="V34" s="42">
        <f>ROUND(U34*$C$41,0)</f>
        <v>0</v>
      </c>
      <c r="W34" s="40">
        <f t="shared" si="40"/>
        <v>0</v>
      </c>
      <c r="X34" s="41"/>
      <c r="Y34" s="39">
        <f t="shared" si="41"/>
        <v>0</v>
      </c>
      <c r="Z34" s="62">
        <f t="shared" ref="Z34:Z35" si="78">Y34/12/173.33333333</f>
        <v>0</v>
      </c>
      <c r="AA34" s="63">
        <f>G34*173.333333*$C$34</f>
        <v>0</v>
      </c>
      <c r="AB34" s="39">
        <f t="shared" si="55"/>
        <v>0</v>
      </c>
      <c r="AC34" s="39">
        <f>ROUND(AB34*$C$41,0)</f>
        <v>0</v>
      </c>
      <c r="AD34" s="40">
        <f t="shared" si="43"/>
        <v>0</v>
      </c>
      <c r="AE34" s="41"/>
      <c r="AF34" s="39">
        <f t="shared" si="44"/>
        <v>0</v>
      </c>
      <c r="AG34" s="62">
        <f t="shared" ref="AG34:AG35" si="79">AF34/12/173.33333333</f>
        <v>0</v>
      </c>
      <c r="AH34" s="63">
        <f>H34*173.333333*$C$34</f>
        <v>0</v>
      </c>
      <c r="AI34" s="39">
        <f t="shared" si="56"/>
        <v>0</v>
      </c>
      <c r="AJ34" s="39">
        <f>ROUND(AI34*$C$41,0)</f>
        <v>0</v>
      </c>
      <c r="AK34" s="40">
        <f t="shared" si="46"/>
        <v>0</v>
      </c>
      <c r="AL34" s="41"/>
      <c r="AM34" s="39">
        <f t="shared" si="47"/>
        <v>0</v>
      </c>
      <c r="AN34" s="62">
        <f t="shared" ref="AN34:AN35" si="80">AM34/12/173.33333333</f>
        <v>0</v>
      </c>
      <c r="AO34" s="63">
        <f>I34*173.333333*$C$34</f>
        <v>0</v>
      </c>
      <c r="AP34" s="39">
        <f t="shared" si="57"/>
        <v>0</v>
      </c>
      <c r="AQ34" s="39">
        <f>ROUND(AP34*$C$41,0)</f>
        <v>0</v>
      </c>
      <c r="AR34" s="40">
        <f t="shared" si="49"/>
        <v>0</v>
      </c>
      <c r="AS34" s="41"/>
      <c r="AT34" s="68">
        <f t="shared" si="50"/>
        <v>0</v>
      </c>
      <c r="AU34" s="43">
        <f t="shared" si="51"/>
        <v>0</v>
      </c>
      <c r="AW34" s="33">
        <f t="shared" si="58"/>
        <v>0</v>
      </c>
    </row>
    <row r="35" spans="1:50" s="4" customFormat="1" x14ac:dyDescent="0.2">
      <c r="A35" s="4" t="s">
        <v>14</v>
      </c>
      <c r="B35" s="83">
        <f>Totals!B35</f>
        <v>0</v>
      </c>
      <c r="C35" s="90">
        <v>0</v>
      </c>
      <c r="D35" s="91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2"/>
      <c r="K35" s="38">
        <f t="shared" si="52"/>
        <v>0</v>
      </c>
      <c r="L35" s="62">
        <f t="shared" si="76"/>
        <v>0</v>
      </c>
      <c r="M35" s="63">
        <f>E35*173.333333*$C$35</f>
        <v>0</v>
      </c>
      <c r="N35" s="39">
        <f t="shared" si="53"/>
        <v>0</v>
      </c>
      <c r="O35" s="39">
        <f>ROUND(N35*$C$42,0)</f>
        <v>0</v>
      </c>
      <c r="P35" s="40">
        <f t="shared" si="37"/>
        <v>0</v>
      </c>
      <c r="Q35" s="41"/>
      <c r="R35" s="39">
        <f t="shared" si="38"/>
        <v>0</v>
      </c>
      <c r="S35" s="62">
        <f t="shared" si="77"/>
        <v>0</v>
      </c>
      <c r="T35" s="63">
        <f>F35*173.333333*$C$35</f>
        <v>0</v>
      </c>
      <c r="U35" s="39">
        <f t="shared" si="54"/>
        <v>0</v>
      </c>
      <c r="V35" s="42">
        <f>ROUND(U35*$C$42,0)</f>
        <v>0</v>
      </c>
      <c r="W35" s="40">
        <f t="shared" si="40"/>
        <v>0</v>
      </c>
      <c r="X35" s="41"/>
      <c r="Y35" s="39">
        <f t="shared" si="41"/>
        <v>0</v>
      </c>
      <c r="Z35" s="62">
        <f t="shared" si="78"/>
        <v>0</v>
      </c>
      <c r="AA35" s="63">
        <f>G35*173.333333*$C$35</f>
        <v>0</v>
      </c>
      <c r="AB35" s="39">
        <f t="shared" si="55"/>
        <v>0</v>
      </c>
      <c r="AC35" s="39">
        <f>ROUND(AB35*$C$42,0)</f>
        <v>0</v>
      </c>
      <c r="AD35" s="40">
        <f t="shared" si="43"/>
        <v>0</v>
      </c>
      <c r="AE35" s="41"/>
      <c r="AF35" s="39">
        <f t="shared" si="44"/>
        <v>0</v>
      </c>
      <c r="AG35" s="62">
        <f t="shared" si="79"/>
        <v>0</v>
      </c>
      <c r="AH35" s="63">
        <f>H35*173.333333*$C$35</f>
        <v>0</v>
      </c>
      <c r="AI35" s="39">
        <f t="shared" si="56"/>
        <v>0</v>
      </c>
      <c r="AJ35" s="39">
        <f>ROUND(AI35*$C$42,0)</f>
        <v>0</v>
      </c>
      <c r="AK35" s="40">
        <f t="shared" si="46"/>
        <v>0</v>
      </c>
      <c r="AL35" s="41"/>
      <c r="AM35" s="39">
        <f t="shared" si="47"/>
        <v>0</v>
      </c>
      <c r="AN35" s="62">
        <f t="shared" si="80"/>
        <v>0</v>
      </c>
      <c r="AO35" s="63">
        <f>I35*173.333333*$C$35</f>
        <v>0</v>
      </c>
      <c r="AP35" s="39">
        <f t="shared" si="57"/>
        <v>0</v>
      </c>
      <c r="AQ35" s="39">
        <f>ROUND(AP35*$C$42,0)</f>
        <v>0</v>
      </c>
      <c r="AR35" s="40">
        <f t="shared" si="49"/>
        <v>0</v>
      </c>
      <c r="AS35" s="41"/>
      <c r="AT35" s="68">
        <f t="shared" si="50"/>
        <v>0</v>
      </c>
      <c r="AU35" s="43">
        <f t="shared" si="51"/>
        <v>0</v>
      </c>
      <c r="AW35" s="33">
        <f t="shared" si="58"/>
        <v>0</v>
      </c>
    </row>
    <row r="36" spans="1:50" s="4" customFormat="1" x14ac:dyDescent="0.2">
      <c r="D36" s="80" t="s">
        <v>69</v>
      </c>
      <c r="E36" s="78">
        <f>SUM(E16:E35)</f>
        <v>0</v>
      </c>
      <c r="F36" s="78">
        <f>SUM(F16:F35)</f>
        <v>0</v>
      </c>
      <c r="G36" s="78">
        <f>SUM(G16:G35)</f>
        <v>0</v>
      </c>
      <c r="H36" s="78">
        <f>SUM(H16:H35)</f>
        <v>0</v>
      </c>
      <c r="I36" s="78">
        <f>SUM(I16:I35)</f>
        <v>0</v>
      </c>
      <c r="J36" s="2"/>
      <c r="K36" s="9"/>
      <c r="L36" s="17"/>
      <c r="M36" s="17"/>
      <c r="N36" s="44">
        <f>SUM(N16:N35)</f>
        <v>0</v>
      </c>
      <c r="O36" s="44">
        <f>SUM(O16:O35)</f>
        <v>0</v>
      </c>
      <c r="P36" s="45">
        <f>SUM(P16:P35)</f>
        <v>0</v>
      </c>
      <c r="Q36" s="41"/>
      <c r="R36" s="39"/>
      <c r="S36" s="39"/>
      <c r="T36" s="39"/>
      <c r="U36" s="44">
        <f>SUM(U16:U35)</f>
        <v>0</v>
      </c>
      <c r="V36" s="44">
        <f>SUM(V16:V35)</f>
        <v>0</v>
      </c>
      <c r="W36" s="45">
        <f>SUM(W16:W35)</f>
        <v>0</v>
      </c>
      <c r="X36" s="41"/>
      <c r="Y36" s="39"/>
      <c r="Z36" s="39"/>
      <c r="AA36" s="39"/>
      <c r="AB36" s="44">
        <f>SUM(AB16:AB35)</f>
        <v>0</v>
      </c>
      <c r="AC36" s="44">
        <f>SUM(AC16:AC35)</f>
        <v>0</v>
      </c>
      <c r="AD36" s="45">
        <f>SUM(AD16:AD35)</f>
        <v>0</v>
      </c>
      <c r="AE36" s="41"/>
      <c r="AF36" s="46"/>
      <c r="AG36" s="46"/>
      <c r="AH36" s="46"/>
      <c r="AI36" s="44">
        <f>SUM(AI16:AI35)</f>
        <v>0</v>
      </c>
      <c r="AJ36" s="44">
        <f>SUM(AJ16:AJ35)</f>
        <v>0</v>
      </c>
      <c r="AK36" s="45">
        <f>SUM(AK16:AK35)</f>
        <v>0</v>
      </c>
      <c r="AL36" s="41"/>
      <c r="AM36" s="46"/>
      <c r="AN36" s="46"/>
      <c r="AO36" s="46"/>
      <c r="AP36" s="44">
        <f>SUM(AP16:AP35)</f>
        <v>0</v>
      </c>
      <c r="AQ36" s="44">
        <f>SUM(AQ16:AQ35)</f>
        <v>0</v>
      </c>
      <c r="AR36" s="45">
        <f>SUM(AR16:AR35)</f>
        <v>0</v>
      </c>
      <c r="AS36" s="41"/>
      <c r="AT36" s="70">
        <f t="shared" si="50"/>
        <v>0</v>
      </c>
      <c r="AU36" s="43">
        <f t="shared" si="51"/>
        <v>0</v>
      </c>
    </row>
    <row r="37" spans="1:50" s="4" customFormat="1" x14ac:dyDescent="0.2">
      <c r="D37" s="80" t="s">
        <v>70</v>
      </c>
      <c r="J37" s="2"/>
      <c r="K37" s="9"/>
      <c r="L37" s="17"/>
      <c r="M37" s="17"/>
      <c r="N37" s="47">
        <f>N13+N36</f>
        <v>0</v>
      </c>
      <c r="O37" s="47">
        <f>O13+O36</f>
        <v>0</v>
      </c>
      <c r="P37" s="48">
        <f>P13+P36</f>
        <v>0</v>
      </c>
      <c r="Q37" s="41"/>
      <c r="R37" s="46"/>
      <c r="S37" s="46"/>
      <c r="T37" s="46"/>
      <c r="U37" s="47">
        <f>U13+U36</f>
        <v>0</v>
      </c>
      <c r="V37" s="47">
        <f>V13+V36</f>
        <v>0</v>
      </c>
      <c r="W37" s="48">
        <f>W13+W36</f>
        <v>0</v>
      </c>
      <c r="X37" s="41"/>
      <c r="Y37" s="46"/>
      <c r="Z37" s="46"/>
      <c r="AA37" s="46"/>
      <c r="AB37" s="47">
        <f>AB13+AB36</f>
        <v>0</v>
      </c>
      <c r="AC37" s="47">
        <f>AC13+AC36</f>
        <v>0</v>
      </c>
      <c r="AD37" s="48">
        <f>AD13+AD36</f>
        <v>0</v>
      </c>
      <c r="AE37" s="41"/>
      <c r="AF37" s="46"/>
      <c r="AG37" s="46"/>
      <c r="AH37" s="46"/>
      <c r="AI37" s="47">
        <f>AI13+AI36</f>
        <v>0</v>
      </c>
      <c r="AJ37" s="47">
        <f>AJ13+AJ36</f>
        <v>0</v>
      </c>
      <c r="AK37" s="48">
        <f>AK13+AK36</f>
        <v>0</v>
      </c>
      <c r="AL37" s="41"/>
      <c r="AM37" s="46"/>
      <c r="AN37" s="46"/>
      <c r="AO37" s="46"/>
      <c r="AP37" s="47">
        <f>AP13+AP36</f>
        <v>0</v>
      </c>
      <c r="AQ37" s="47">
        <f>AQ13+AQ36</f>
        <v>0</v>
      </c>
      <c r="AR37" s="48">
        <f>AR13+AR36</f>
        <v>0</v>
      </c>
      <c r="AS37" s="41"/>
      <c r="AT37" s="71">
        <f t="shared" si="50"/>
        <v>0</v>
      </c>
      <c r="AU37" s="43">
        <f>P37+W37+AD37+AK37+AR37</f>
        <v>0</v>
      </c>
    </row>
    <row r="38" spans="1:50" s="4" customFormat="1" x14ac:dyDescent="0.2">
      <c r="J38" s="2"/>
      <c r="K38" s="9"/>
      <c r="L38" s="17"/>
      <c r="M38" s="17"/>
      <c r="N38" s="49"/>
      <c r="O38" s="49"/>
      <c r="P38" s="43"/>
      <c r="Q38" s="41"/>
      <c r="R38" s="46"/>
      <c r="S38" s="46"/>
      <c r="T38" s="46"/>
      <c r="U38" s="49"/>
      <c r="V38" s="49"/>
      <c r="W38" s="43"/>
      <c r="X38" s="41"/>
      <c r="Y38" s="46"/>
      <c r="Z38" s="46"/>
      <c r="AA38" s="46"/>
      <c r="AB38" s="49"/>
      <c r="AC38" s="49"/>
      <c r="AD38" s="43"/>
      <c r="AE38" s="41"/>
      <c r="AF38" s="46"/>
      <c r="AG38" s="46"/>
      <c r="AH38" s="46"/>
      <c r="AI38" s="49"/>
      <c r="AJ38" s="49"/>
      <c r="AK38" s="43"/>
      <c r="AL38" s="41"/>
      <c r="AM38" s="46"/>
      <c r="AN38" s="46"/>
      <c r="AO38" s="46"/>
      <c r="AP38" s="49"/>
      <c r="AQ38" s="49"/>
      <c r="AR38" s="43"/>
      <c r="AS38" s="41"/>
      <c r="AT38" s="68"/>
      <c r="AU38" s="43"/>
    </row>
    <row r="39" spans="1:50" s="4" customFormat="1" x14ac:dyDescent="0.2">
      <c r="A39" s="1" t="s">
        <v>15</v>
      </c>
      <c r="J39" s="2"/>
      <c r="K39" s="9"/>
      <c r="L39" s="17"/>
      <c r="M39" s="17"/>
      <c r="N39" s="46"/>
      <c r="O39" s="46"/>
      <c r="P39" s="43"/>
      <c r="Q39" s="41"/>
      <c r="R39" s="46"/>
      <c r="S39" s="46"/>
      <c r="T39" s="46"/>
      <c r="U39" s="46"/>
      <c r="V39" s="49"/>
      <c r="W39" s="43"/>
      <c r="X39" s="41"/>
      <c r="Y39" s="46"/>
      <c r="Z39" s="46"/>
      <c r="AA39" s="46"/>
      <c r="AB39" s="46"/>
      <c r="AC39" s="46"/>
      <c r="AD39" s="43"/>
      <c r="AE39" s="41"/>
      <c r="AF39" s="46"/>
      <c r="AG39" s="46"/>
      <c r="AH39" s="46"/>
      <c r="AI39" s="46"/>
      <c r="AJ39" s="46"/>
      <c r="AK39" s="43"/>
      <c r="AL39" s="41"/>
      <c r="AM39" s="46"/>
      <c r="AN39" s="46"/>
      <c r="AO39" s="46"/>
      <c r="AP39" s="46"/>
      <c r="AQ39" s="46"/>
      <c r="AR39" s="43"/>
      <c r="AS39" s="41"/>
      <c r="AT39"/>
      <c r="AU39" s="43"/>
    </row>
    <row r="40" spans="1:50" s="4" customFormat="1" x14ac:dyDescent="0.2">
      <c r="A40" s="114">
        <f>Totals!A40</f>
        <v>0.36599999999999999</v>
      </c>
      <c r="B40" s="14" t="str">
        <f>Totals!B40</f>
        <v>Faculty &amp; Academic Staff</v>
      </c>
      <c r="C40" s="114">
        <f>Totals!C40</f>
        <v>1.7999999999999999E-2</v>
      </c>
      <c r="D40" s="14" t="str">
        <f>Totals!D40</f>
        <v>Student Hourlies</v>
      </c>
      <c r="J40" s="2"/>
      <c r="K40" s="50"/>
      <c r="L40" s="50"/>
      <c r="M40" s="65">
        <f>SUM(M7:M35)</f>
        <v>0</v>
      </c>
    </row>
    <row r="41" spans="1:50" s="4" customFormat="1" x14ac:dyDescent="0.2">
      <c r="A41" s="114">
        <f>Totals!A41</f>
        <v>0.22</v>
      </c>
      <c r="B41" s="14" t="str">
        <f>Totals!B41</f>
        <v>Post Docs (Research Associates)</v>
      </c>
      <c r="C41" s="114">
        <f>Totals!C41</f>
        <v>0.36599999999999999</v>
      </c>
      <c r="D41" s="14" t="str">
        <f>Totals!D41</f>
        <v>University Staff</v>
      </c>
      <c r="J41" s="2"/>
      <c r="K41" s="50"/>
      <c r="L41" s="50"/>
      <c r="M41" s="50"/>
      <c r="N41" s="46"/>
      <c r="O41" s="50"/>
      <c r="P41" s="51"/>
      <c r="Q41" s="41"/>
      <c r="R41" s="50"/>
      <c r="S41" s="50"/>
      <c r="T41" s="50"/>
      <c r="U41" s="46"/>
      <c r="V41" s="52"/>
      <c r="W41" s="51"/>
      <c r="X41" s="41"/>
      <c r="Y41" s="50"/>
      <c r="Z41" s="50"/>
      <c r="AA41" s="50"/>
      <c r="AB41" s="46"/>
      <c r="AC41" s="50"/>
      <c r="AD41" s="51"/>
      <c r="AE41" s="41"/>
      <c r="AF41" s="53"/>
      <c r="AG41" s="53"/>
      <c r="AH41" s="53"/>
      <c r="AI41" s="46"/>
      <c r="AJ41" s="50"/>
      <c r="AK41" s="51"/>
      <c r="AL41" s="41"/>
      <c r="AM41" s="53"/>
      <c r="AN41" s="53"/>
      <c r="AO41" s="53"/>
      <c r="AP41" s="46"/>
      <c r="AQ41" s="50"/>
      <c r="AR41" s="51"/>
      <c r="AS41" s="41"/>
      <c r="AT41"/>
      <c r="AU41" s="43"/>
    </row>
    <row r="42" spans="1:50" s="4" customFormat="1" x14ac:dyDescent="0.2">
      <c r="A42" s="114">
        <f>Totals!A42</f>
        <v>0.217</v>
      </c>
      <c r="B42" s="14" t="str">
        <f>Totals!B42</f>
        <v>Graduate Students (Research Assistants)</v>
      </c>
      <c r="C42" s="114">
        <f>Totals!C42</f>
        <v>0.1</v>
      </c>
      <c r="D42" s="14" t="str">
        <f>Totals!D42</f>
        <v>LTE</v>
      </c>
      <c r="J42" s="2"/>
      <c r="K42" s="50"/>
      <c r="L42" s="50"/>
      <c r="M42" s="50"/>
      <c r="N42" s="46"/>
      <c r="O42" s="50"/>
      <c r="P42" s="51"/>
      <c r="Q42" s="41"/>
      <c r="R42" s="50"/>
      <c r="S42" s="50"/>
      <c r="T42" s="50"/>
      <c r="U42" s="46"/>
      <c r="V42" s="52"/>
      <c r="W42" s="51"/>
      <c r="X42" s="41"/>
      <c r="Y42" s="50"/>
      <c r="Z42" s="50"/>
      <c r="AA42" s="50"/>
      <c r="AB42" s="46"/>
      <c r="AC42" s="50"/>
      <c r="AD42" s="51"/>
      <c r="AE42" s="41"/>
      <c r="AF42" s="53"/>
      <c r="AG42" s="53"/>
      <c r="AH42" s="53"/>
      <c r="AI42" s="46"/>
      <c r="AJ42" s="50"/>
      <c r="AK42" s="51"/>
      <c r="AL42" s="41"/>
      <c r="AM42" s="53"/>
      <c r="AN42" s="53"/>
      <c r="AO42" s="53"/>
      <c r="AP42" s="46"/>
      <c r="AQ42" s="50"/>
      <c r="AR42" s="51"/>
      <c r="AS42" s="41"/>
      <c r="AT42"/>
      <c r="AU42" s="43"/>
    </row>
    <row r="43" spans="1:50" s="4" customFormat="1" x14ac:dyDescent="0.2">
      <c r="D43" s="80" t="s">
        <v>68</v>
      </c>
      <c r="J43" s="2"/>
      <c r="K43" s="50"/>
      <c r="L43" s="50"/>
      <c r="M43" s="50"/>
      <c r="N43" s="46">
        <f>O37</f>
        <v>0</v>
      </c>
      <c r="O43" s="50"/>
      <c r="P43" s="51"/>
      <c r="Q43" s="41"/>
      <c r="R43" s="50"/>
      <c r="S43" s="50"/>
      <c r="T43" s="65">
        <f>SUM(T7:T35)</f>
        <v>0</v>
      </c>
      <c r="U43" s="46">
        <f>V37</f>
        <v>0</v>
      </c>
      <c r="V43" s="50"/>
      <c r="W43" s="51"/>
      <c r="X43" s="41"/>
      <c r="Y43" s="50"/>
      <c r="Z43" s="50"/>
      <c r="AA43" s="65">
        <f>SUM(AA7:AA35)</f>
        <v>0</v>
      </c>
      <c r="AB43" s="46">
        <f>AC37</f>
        <v>0</v>
      </c>
      <c r="AC43" s="50"/>
      <c r="AD43" s="51"/>
      <c r="AE43" s="41"/>
      <c r="AF43" s="53"/>
      <c r="AG43" s="53"/>
      <c r="AH43" s="65">
        <f>SUM(AH7:AH35)</f>
        <v>0</v>
      </c>
      <c r="AI43" s="46">
        <f>AJ37</f>
        <v>0</v>
      </c>
      <c r="AJ43" s="50"/>
      <c r="AK43" s="51"/>
      <c r="AL43" s="41"/>
      <c r="AM43" s="53"/>
      <c r="AN43" s="53"/>
      <c r="AO43" s="65">
        <f>SUM(AO7:AO35)</f>
        <v>0</v>
      </c>
      <c r="AP43" s="46">
        <f>AQ37</f>
        <v>0</v>
      </c>
      <c r="AQ43" s="50"/>
      <c r="AR43" s="51"/>
      <c r="AS43" s="41"/>
      <c r="AT43"/>
      <c r="AU43" s="43">
        <f>AP43+AI43+AB43+U43+N43</f>
        <v>0</v>
      </c>
    </row>
    <row r="44" spans="1:50" s="4" customFormat="1" x14ac:dyDescent="0.2">
      <c r="D44" s="80" t="s">
        <v>86</v>
      </c>
      <c r="J44" s="2"/>
      <c r="K44" s="50"/>
      <c r="L44" s="50"/>
      <c r="M44" s="50"/>
      <c r="N44" s="54">
        <f>+N37+N43</f>
        <v>0</v>
      </c>
      <c r="O44" s="50"/>
      <c r="P44" s="51"/>
      <c r="Q44" s="41"/>
      <c r="R44" s="50"/>
      <c r="S44" s="50"/>
      <c r="T44" s="50"/>
      <c r="U44" s="54">
        <f>+U37+U43</f>
        <v>0</v>
      </c>
      <c r="V44" s="52"/>
      <c r="W44" s="51"/>
      <c r="X44" s="41"/>
      <c r="Y44" s="50"/>
      <c r="Z44" s="50"/>
      <c r="AA44" s="50"/>
      <c r="AB44" s="54">
        <f>+AB37+AB43</f>
        <v>0</v>
      </c>
      <c r="AC44" s="50"/>
      <c r="AD44" s="51"/>
      <c r="AE44" s="41"/>
      <c r="AF44" s="53"/>
      <c r="AG44" s="53"/>
      <c r="AH44" s="53"/>
      <c r="AI44" s="54">
        <f>+AI37+AI43</f>
        <v>0</v>
      </c>
      <c r="AJ44" s="50"/>
      <c r="AK44" s="51"/>
      <c r="AL44" s="41"/>
      <c r="AM44" s="53"/>
      <c r="AN44" s="53"/>
      <c r="AO44" s="53"/>
      <c r="AP44" s="54">
        <f>+AP37+AP43</f>
        <v>0</v>
      </c>
      <c r="AQ44" s="50"/>
      <c r="AR44" s="51"/>
      <c r="AS44" s="41"/>
      <c r="AT44"/>
      <c r="AU44" s="55">
        <f>AP44+AI44+AB44+U44+N44</f>
        <v>0</v>
      </c>
    </row>
    <row r="45" spans="1:50" s="4" customFormat="1" ht="15" x14ac:dyDescent="0.2">
      <c r="J45" s="2"/>
      <c r="K45" s="18"/>
      <c r="L45" s="18"/>
      <c r="M45" s="18"/>
      <c r="N45" s="10"/>
      <c r="O45" s="18"/>
      <c r="P45" s="19"/>
      <c r="Q45" s="2"/>
      <c r="R45" s="18"/>
      <c r="S45" s="18"/>
      <c r="T45" s="18"/>
      <c r="U45" s="10"/>
      <c r="V45" s="20"/>
      <c r="W45" s="19"/>
      <c r="X45" s="2"/>
      <c r="Y45" s="18"/>
      <c r="Z45" s="18"/>
      <c r="AA45" s="18"/>
      <c r="AB45" s="10"/>
      <c r="AC45" s="18"/>
      <c r="AD45" s="19"/>
      <c r="AE45" s="2"/>
      <c r="AF45" s="21"/>
      <c r="AG45" s="21"/>
      <c r="AH45" s="21"/>
      <c r="AI45" s="10"/>
      <c r="AJ45" s="18"/>
      <c r="AK45" s="19"/>
      <c r="AL45" s="2"/>
      <c r="AM45" s="21"/>
      <c r="AN45" s="21"/>
      <c r="AO45" s="21"/>
      <c r="AP45" s="10"/>
      <c r="AQ45" s="18"/>
      <c r="AR45" s="19"/>
      <c r="AS45" s="2"/>
      <c r="AU45" s="13"/>
      <c r="AX45" s="72"/>
    </row>
    <row r="46" spans="1:50" s="4" customFormat="1" ht="15" x14ac:dyDescent="0.2">
      <c r="A46" s="1" t="s">
        <v>16</v>
      </c>
      <c r="J46" s="2"/>
      <c r="K46" s="18"/>
      <c r="L46" s="18"/>
      <c r="M46" s="18"/>
      <c r="N46" s="10"/>
      <c r="O46" s="18"/>
      <c r="P46" s="19"/>
      <c r="Q46" s="2"/>
      <c r="R46" s="18"/>
      <c r="S46" s="18"/>
      <c r="T46" s="18"/>
      <c r="U46" s="10"/>
      <c r="V46" s="20"/>
      <c r="W46" s="19"/>
      <c r="X46" s="2"/>
      <c r="Y46" s="18"/>
      <c r="Z46" s="18"/>
      <c r="AA46" s="18"/>
      <c r="AB46" s="10"/>
      <c r="AC46" s="18"/>
      <c r="AD46" s="19"/>
      <c r="AE46" s="2"/>
      <c r="AF46" s="21"/>
      <c r="AG46" s="21"/>
      <c r="AH46" s="21"/>
      <c r="AI46" s="10"/>
      <c r="AJ46" s="18"/>
      <c r="AK46" s="19"/>
      <c r="AL46" s="2"/>
      <c r="AM46" s="21"/>
      <c r="AN46" s="21"/>
      <c r="AO46" s="21"/>
      <c r="AP46" s="10"/>
      <c r="AQ46" s="18"/>
      <c r="AR46" s="19"/>
      <c r="AS46" s="2"/>
      <c r="AU46" s="13"/>
      <c r="AX46" s="72"/>
    </row>
    <row r="47" spans="1:50" s="4" customFormat="1" ht="15" x14ac:dyDescent="0.2">
      <c r="A47" s="75" t="s">
        <v>0</v>
      </c>
      <c r="B47" s="83">
        <f>Totals!B47</f>
        <v>0</v>
      </c>
      <c r="J47" s="2"/>
      <c r="K47" s="22"/>
      <c r="L47" s="22"/>
      <c r="M47" s="22"/>
      <c r="N47" s="91">
        <v>0</v>
      </c>
      <c r="O47" s="22"/>
      <c r="P47" s="23"/>
      <c r="Q47" s="2"/>
      <c r="R47" s="22"/>
      <c r="S47" s="22"/>
      <c r="T47" s="22"/>
      <c r="U47" s="91">
        <v>0</v>
      </c>
      <c r="V47" s="24"/>
      <c r="W47" s="23"/>
      <c r="X47" s="2"/>
      <c r="Y47" s="22"/>
      <c r="Z47" s="22"/>
      <c r="AA47" s="22"/>
      <c r="AB47" s="91">
        <v>0</v>
      </c>
      <c r="AC47" s="22"/>
      <c r="AD47" s="23"/>
      <c r="AE47" s="2"/>
      <c r="AF47" s="21"/>
      <c r="AG47" s="21"/>
      <c r="AH47" s="21"/>
      <c r="AI47" s="91">
        <v>0</v>
      </c>
      <c r="AJ47" s="22"/>
      <c r="AK47" s="23"/>
      <c r="AL47" s="2"/>
      <c r="AM47" s="21"/>
      <c r="AN47" s="21"/>
      <c r="AO47" s="21"/>
      <c r="AP47" s="91">
        <v>0</v>
      </c>
      <c r="AQ47" s="22"/>
      <c r="AR47" s="23"/>
      <c r="AS47" s="2"/>
      <c r="AU47" s="13">
        <f>AP47+AI47+AB47+U47+N47</f>
        <v>0</v>
      </c>
      <c r="AX47" s="72"/>
    </row>
    <row r="48" spans="1:50" s="4" customFormat="1" ht="15" x14ac:dyDescent="0.2">
      <c r="A48" s="75" t="s">
        <v>1</v>
      </c>
      <c r="B48" s="83">
        <f>Totals!B48</f>
        <v>0</v>
      </c>
      <c r="J48" s="2"/>
      <c r="K48" s="22"/>
      <c r="L48" s="22"/>
      <c r="M48" s="22"/>
      <c r="N48" s="91">
        <v>0</v>
      </c>
      <c r="O48" s="22"/>
      <c r="P48" s="23"/>
      <c r="Q48" s="2"/>
      <c r="R48" s="22"/>
      <c r="S48" s="22"/>
      <c r="T48" s="22"/>
      <c r="U48" s="91">
        <v>0</v>
      </c>
      <c r="V48" s="24"/>
      <c r="W48" s="23"/>
      <c r="X48" s="2"/>
      <c r="Y48" s="22"/>
      <c r="Z48" s="22"/>
      <c r="AA48" s="22"/>
      <c r="AB48" s="91">
        <v>0</v>
      </c>
      <c r="AC48" s="22"/>
      <c r="AD48" s="23"/>
      <c r="AE48" s="2"/>
      <c r="AF48" s="21"/>
      <c r="AG48" s="21"/>
      <c r="AH48" s="21"/>
      <c r="AI48" s="91">
        <v>0</v>
      </c>
      <c r="AJ48" s="22"/>
      <c r="AK48" s="23"/>
      <c r="AL48" s="2"/>
      <c r="AM48" s="21"/>
      <c r="AN48" s="21"/>
      <c r="AO48" s="21"/>
      <c r="AP48" s="91">
        <v>0</v>
      </c>
      <c r="AQ48" s="22"/>
      <c r="AR48" s="23"/>
      <c r="AS48" s="2"/>
      <c r="AU48" s="13">
        <f>AP48+AI48+AB48+U48+N48</f>
        <v>0</v>
      </c>
      <c r="AX48" s="72"/>
    </row>
    <row r="49" spans="1:50" s="4" customFormat="1" ht="15" x14ac:dyDescent="0.2">
      <c r="A49" s="75" t="s">
        <v>2</v>
      </c>
      <c r="B49" s="83">
        <f>Totals!B49</f>
        <v>0</v>
      </c>
      <c r="J49" s="2"/>
      <c r="K49" s="22"/>
      <c r="L49" s="22"/>
      <c r="M49" s="22"/>
      <c r="N49" s="91">
        <v>0</v>
      </c>
      <c r="O49" s="22"/>
      <c r="P49" s="23"/>
      <c r="Q49" s="2"/>
      <c r="R49" s="22"/>
      <c r="S49" s="22"/>
      <c r="T49" s="22"/>
      <c r="U49" s="91">
        <v>0</v>
      </c>
      <c r="V49" s="24"/>
      <c r="W49" s="23"/>
      <c r="X49" s="2"/>
      <c r="Y49" s="22"/>
      <c r="Z49" s="22"/>
      <c r="AA49" s="22"/>
      <c r="AB49" s="91">
        <v>0</v>
      </c>
      <c r="AC49" s="22"/>
      <c r="AD49" s="23"/>
      <c r="AE49" s="2"/>
      <c r="AF49" s="21"/>
      <c r="AG49" s="21"/>
      <c r="AH49" s="21"/>
      <c r="AI49" s="91">
        <v>0</v>
      </c>
      <c r="AJ49" s="22"/>
      <c r="AK49" s="23"/>
      <c r="AL49" s="2"/>
      <c r="AM49" s="21"/>
      <c r="AN49" s="21"/>
      <c r="AO49" s="21"/>
      <c r="AP49" s="91">
        <v>0</v>
      </c>
      <c r="AQ49" s="22"/>
      <c r="AR49" s="23"/>
      <c r="AS49" s="2"/>
      <c r="AU49" s="13">
        <f>AP49+AI49+AB49+U49+N49</f>
        <v>0</v>
      </c>
      <c r="AX49" s="72"/>
    </row>
    <row r="50" spans="1:50" s="4" customFormat="1" x14ac:dyDescent="0.2">
      <c r="A50" s="75" t="s">
        <v>3</v>
      </c>
      <c r="B50" s="83">
        <f>Totals!B50</f>
        <v>0</v>
      </c>
      <c r="J50" s="2"/>
      <c r="K50" s="22"/>
      <c r="L50" s="22"/>
      <c r="M50" s="22"/>
      <c r="N50" s="91">
        <v>0</v>
      </c>
      <c r="O50" s="22"/>
      <c r="P50" s="23"/>
      <c r="Q50" s="2"/>
      <c r="R50" s="22"/>
      <c r="S50" s="22"/>
      <c r="T50" s="22"/>
      <c r="U50" s="91">
        <v>0</v>
      </c>
      <c r="V50" s="24"/>
      <c r="W50" s="23"/>
      <c r="X50" s="2"/>
      <c r="Y50" s="22"/>
      <c r="Z50" s="22"/>
      <c r="AA50" s="22"/>
      <c r="AB50" s="91">
        <v>0</v>
      </c>
      <c r="AC50" s="22"/>
      <c r="AD50" s="23"/>
      <c r="AE50" s="2"/>
      <c r="AF50" s="21"/>
      <c r="AG50" s="21"/>
      <c r="AH50" s="21"/>
      <c r="AI50" s="91">
        <v>0</v>
      </c>
      <c r="AJ50" s="22"/>
      <c r="AK50" s="23"/>
      <c r="AL50" s="2"/>
      <c r="AM50" s="21"/>
      <c r="AN50" s="21"/>
      <c r="AO50" s="21"/>
      <c r="AP50" s="91">
        <v>0</v>
      </c>
      <c r="AQ50" s="22"/>
      <c r="AR50" s="23"/>
      <c r="AS50" s="2"/>
      <c r="AU50" s="13">
        <f>AP50+AI50+AB50+U50+N50</f>
        <v>0</v>
      </c>
    </row>
    <row r="51" spans="1:50" s="4" customFormat="1" x14ac:dyDescent="0.2">
      <c r="A51" s="75" t="s">
        <v>4</v>
      </c>
      <c r="B51" s="83">
        <f>Totals!B51</f>
        <v>0</v>
      </c>
      <c r="J51" s="2"/>
      <c r="K51" s="22"/>
      <c r="L51" s="22"/>
      <c r="M51" s="22"/>
      <c r="N51" s="91">
        <v>0</v>
      </c>
      <c r="O51" s="22"/>
      <c r="P51" s="23"/>
      <c r="Q51" s="2"/>
      <c r="R51" s="22"/>
      <c r="S51" s="22"/>
      <c r="T51" s="22"/>
      <c r="U51" s="91">
        <v>0</v>
      </c>
      <c r="V51" s="24"/>
      <c r="W51" s="23"/>
      <c r="X51" s="2"/>
      <c r="Y51" s="22"/>
      <c r="Z51" s="22"/>
      <c r="AA51" s="22"/>
      <c r="AB51" s="91">
        <v>0</v>
      </c>
      <c r="AC51" s="22"/>
      <c r="AD51" s="23"/>
      <c r="AE51" s="2"/>
      <c r="AF51" s="21"/>
      <c r="AG51" s="21"/>
      <c r="AH51" s="21"/>
      <c r="AI51" s="91">
        <v>0</v>
      </c>
      <c r="AJ51" s="22"/>
      <c r="AK51" s="23"/>
      <c r="AL51" s="2"/>
      <c r="AM51" s="21"/>
      <c r="AN51" s="21"/>
      <c r="AO51" s="21"/>
      <c r="AP51" s="91">
        <v>0</v>
      </c>
      <c r="AQ51" s="22"/>
      <c r="AR51" s="23"/>
      <c r="AS51" s="2"/>
      <c r="AU51" s="13">
        <f>AP51+AI51+AB51+U51+N51</f>
        <v>0</v>
      </c>
    </row>
    <row r="52" spans="1:50" s="4" customFormat="1" x14ac:dyDescent="0.2">
      <c r="D52" s="79" t="s">
        <v>67</v>
      </c>
      <c r="J52" s="2"/>
      <c r="K52" s="18"/>
      <c r="L52" s="18"/>
      <c r="M52" s="18"/>
      <c r="N52" s="15">
        <f>SUM(N47:N51)</f>
        <v>0</v>
      </c>
      <c r="O52" s="18"/>
      <c r="P52" s="19"/>
      <c r="Q52" s="2"/>
      <c r="R52" s="18"/>
      <c r="S52" s="18"/>
      <c r="T52" s="18"/>
      <c r="U52" s="15">
        <f>SUM(U47:U51)</f>
        <v>0</v>
      </c>
      <c r="V52" s="20"/>
      <c r="W52" s="19"/>
      <c r="X52" s="2"/>
      <c r="Y52" s="18"/>
      <c r="Z52" s="18"/>
      <c r="AA52" s="18"/>
      <c r="AB52" s="15">
        <f>SUM(AB47:AB51)</f>
        <v>0</v>
      </c>
      <c r="AC52" s="18"/>
      <c r="AD52" s="19"/>
      <c r="AE52" s="2"/>
      <c r="AF52" s="21"/>
      <c r="AG52" s="21"/>
      <c r="AH52" s="21"/>
      <c r="AI52" s="15">
        <f>SUM(AI47:AI51)</f>
        <v>0</v>
      </c>
      <c r="AJ52" s="18"/>
      <c r="AK52" s="19"/>
      <c r="AL52" s="2"/>
      <c r="AM52" s="21"/>
      <c r="AN52" s="21"/>
      <c r="AO52" s="21"/>
      <c r="AP52" s="15">
        <f>SUM(AP47:AP51)</f>
        <v>0</v>
      </c>
      <c r="AQ52" s="18"/>
      <c r="AR52" s="19"/>
      <c r="AS52" s="2"/>
      <c r="AU52" s="16">
        <f>SUM(AU47:AU51)</f>
        <v>0</v>
      </c>
    </row>
    <row r="53" spans="1:50" s="4" customFormat="1" x14ac:dyDescent="0.2">
      <c r="J53" s="2"/>
      <c r="K53" s="18"/>
      <c r="L53" s="18"/>
      <c r="M53" s="18"/>
      <c r="N53" s="10"/>
      <c r="O53" s="18"/>
      <c r="P53" s="19"/>
      <c r="Q53" s="2"/>
      <c r="R53" s="18"/>
      <c r="S53" s="18"/>
      <c r="T53" s="18"/>
      <c r="U53" s="10"/>
      <c r="V53" s="20"/>
      <c r="W53" s="19"/>
      <c r="X53" s="2"/>
      <c r="Y53" s="18"/>
      <c r="Z53" s="18"/>
      <c r="AA53" s="18"/>
      <c r="AB53" s="10"/>
      <c r="AC53" s="18"/>
      <c r="AD53" s="19"/>
      <c r="AE53" s="2"/>
      <c r="AF53" s="21"/>
      <c r="AG53" s="21"/>
      <c r="AH53" s="21"/>
      <c r="AI53" s="10"/>
      <c r="AJ53" s="18"/>
      <c r="AK53" s="19"/>
      <c r="AL53" s="2"/>
      <c r="AM53" s="21"/>
      <c r="AN53" s="21"/>
      <c r="AO53" s="21"/>
      <c r="AP53" s="10"/>
      <c r="AQ53" s="18"/>
      <c r="AR53" s="19"/>
      <c r="AS53" s="2"/>
      <c r="AU53" s="13"/>
    </row>
    <row r="54" spans="1:50" s="4" customFormat="1" x14ac:dyDescent="0.2">
      <c r="A54" s="1" t="s">
        <v>17</v>
      </c>
      <c r="J54" s="2"/>
      <c r="K54" s="18"/>
      <c r="L54" s="18"/>
      <c r="M54" s="18"/>
      <c r="N54" s="10"/>
      <c r="O54" s="18"/>
      <c r="P54" s="19"/>
      <c r="Q54" s="2"/>
      <c r="R54" s="18"/>
      <c r="S54" s="18"/>
      <c r="T54" s="18"/>
      <c r="U54" s="10"/>
      <c r="V54" s="20"/>
      <c r="W54" s="19"/>
      <c r="X54" s="2"/>
      <c r="Y54" s="18"/>
      <c r="Z54" s="18"/>
      <c r="AA54" s="18"/>
      <c r="AB54" s="10"/>
      <c r="AC54" s="18"/>
      <c r="AD54" s="19"/>
      <c r="AE54" s="2"/>
      <c r="AF54" s="21"/>
      <c r="AG54" s="21"/>
      <c r="AH54" s="21"/>
      <c r="AI54" s="10"/>
      <c r="AJ54" s="18"/>
      <c r="AK54" s="19"/>
      <c r="AL54" s="2"/>
      <c r="AM54" s="21"/>
      <c r="AN54" s="21"/>
      <c r="AO54" s="21"/>
      <c r="AP54" s="10"/>
      <c r="AQ54" s="18"/>
      <c r="AR54" s="19"/>
      <c r="AS54" s="2"/>
      <c r="AU54" s="13"/>
    </row>
    <row r="55" spans="1:50" s="4" customFormat="1" x14ac:dyDescent="0.2">
      <c r="A55" s="14" t="s">
        <v>136</v>
      </c>
      <c r="D55" s="144" t="s">
        <v>146</v>
      </c>
      <c r="E55" s="144"/>
      <c r="F55" s="144"/>
      <c r="G55" s="144"/>
      <c r="H55" s="144"/>
      <c r="I55" s="144"/>
      <c r="J55" s="2"/>
      <c r="K55" s="22"/>
      <c r="L55" s="22"/>
      <c r="M55" s="22"/>
      <c r="N55" s="139">
        <f>SUMIFS(Travel!$V$6:$V$24,Travel!$A$6:$A$24,$A$1,Travel!$B$6:$B$24,K2,Travel!$C$6:$C$24,$A$55)+SUMIFS(Travel!$V$6:$V$24,Travel!$A$6:$A$24,$A$1,Travel!$B$6:$B$24,"All",Travel!$C$6:$C$24,$A$55)</f>
        <v>0</v>
      </c>
      <c r="O55" s="22"/>
      <c r="P55" s="23"/>
      <c r="Q55" s="2"/>
      <c r="R55" s="22"/>
      <c r="S55" s="22"/>
      <c r="T55" s="22"/>
      <c r="U55" s="139">
        <f>SUMIFS(Travel!$V$6:$V$24,Travel!$A$6:$A$24,$A$1,Travel!$B$6:$B$24,R2,Travel!$C$6:$C$24,$A$55)+SUMIFS(Travel!$V$6:$V$24,Travel!$A$6:$A$24,$A$1,Travel!$B$6:$B$24,"All",Travel!$C$6:$C$24,$A$55)</f>
        <v>0</v>
      </c>
      <c r="V55" s="24"/>
      <c r="W55" s="23"/>
      <c r="X55" s="2"/>
      <c r="Y55" s="22"/>
      <c r="Z55" s="22"/>
      <c r="AA55" s="22"/>
      <c r="AB55" s="139">
        <f>SUMIFS(Travel!$V$6:$V$24,Travel!$A$6:$A$24,$A$1,Travel!$B$6:$B$24,Y2,Travel!$C$6:$C$24,$A$55)+SUMIFS(Travel!$V$6:$V$24,Travel!$A$6:$A$24,$A$1,Travel!$B$6:$B$24,"All",Travel!$C$6:$C$24,$A$55)</f>
        <v>0</v>
      </c>
      <c r="AC55" s="22"/>
      <c r="AD55" s="23"/>
      <c r="AE55" s="2"/>
      <c r="AF55" s="21"/>
      <c r="AG55" s="21"/>
      <c r="AH55" s="21"/>
      <c r="AI55" s="139">
        <f>SUMIFS(Travel!$V$6:$V$24,Travel!$A$6:$A$24,$A$1,Travel!$B$6:$B$24,AF2,Travel!$C$6:$C$24,$A$55)+SUMIFS(Travel!$V$6:$V$24,Travel!$A$6:$A$24,$A$1,Travel!$B$6:$B$24,"All",Travel!$C$6:$C$24,$A$55)</f>
        <v>0</v>
      </c>
      <c r="AJ55" s="22"/>
      <c r="AK55" s="23"/>
      <c r="AL55" s="2"/>
      <c r="AM55" s="21"/>
      <c r="AN55" s="21"/>
      <c r="AO55" s="21"/>
      <c r="AP55" s="139">
        <f>SUMIFS(Travel!$V$6:$V$24,Travel!$A$6:$A$24,$A$1,Travel!$B$6:$B$24,AM2,Travel!$C$6:$C$24,$A$55)+SUMIFS(Travel!$V$6:$V$24,Travel!$A$6:$A$24,$A$1,Travel!$B$6:$B$24,"All",Travel!$C$6:$C$24,$A$55)</f>
        <v>0</v>
      </c>
      <c r="AQ55" s="22"/>
      <c r="AR55" s="23"/>
      <c r="AS55" s="2"/>
      <c r="AU55" s="13">
        <f>AP55+AI55+AB55+U55+N55</f>
        <v>0</v>
      </c>
    </row>
    <row r="56" spans="1:50" s="4" customFormat="1" x14ac:dyDescent="0.2">
      <c r="A56" s="14" t="s">
        <v>149</v>
      </c>
      <c r="D56" s="144" t="s">
        <v>146</v>
      </c>
      <c r="E56" s="144"/>
      <c r="F56" s="144"/>
      <c r="G56" s="144"/>
      <c r="H56" s="144"/>
      <c r="I56" s="144"/>
      <c r="J56" s="2"/>
      <c r="K56" s="22"/>
      <c r="L56" s="22"/>
      <c r="M56" s="22"/>
      <c r="N56" s="139">
        <f>SUMIFS(Travel!$V$6:$V$24,Travel!$A$6:$A$24,$A$1,Travel!$B$6:$B$24,K2,Travel!$C$6:$C$24,$A$56)+SUMIFS(Travel!$V$6:$V$24,Travel!$A$6:$A$24,$A$1,Travel!$B$6:$B$24,"all",Travel!$C$6:$C$24,$A$56)</f>
        <v>0</v>
      </c>
      <c r="O56" s="22"/>
      <c r="P56" s="23"/>
      <c r="Q56" s="2"/>
      <c r="R56" s="22"/>
      <c r="S56" s="22"/>
      <c r="T56" s="22"/>
      <c r="U56" s="139">
        <f>SUMIFS(Travel!$V$6:$V$24,Travel!$A$6:$A$24,$A$1,Travel!$B$6:$B$24,R2,Travel!$C$6:$C$24,$A$56)+SUMIFS(Travel!$V$6:$V$24,Travel!$A$6:$A$24,$A$1,Travel!$B$6:$B$24,"all",Travel!$C$6:$C$24,$A$56)</f>
        <v>0</v>
      </c>
      <c r="V56" s="24"/>
      <c r="W56" s="23"/>
      <c r="X56" s="2"/>
      <c r="Y56" s="22"/>
      <c r="Z56" s="22"/>
      <c r="AA56" s="22"/>
      <c r="AB56" s="139">
        <f>SUMIFS(Travel!$V$6:$V$24,Travel!$A$6:$A$24,$A$1,Travel!$B$6:$B$24,Y2,Travel!$C$6:$C$24,$A$56)+SUMIFS(Travel!$V$6:$V$24,Travel!$A$6:$A$24,$A$1,Travel!$B$6:$B$24,"all",Travel!$C$6:$C$24,$A$56)</f>
        <v>0</v>
      </c>
      <c r="AC56" s="22"/>
      <c r="AD56" s="23"/>
      <c r="AE56" s="2"/>
      <c r="AF56" s="21"/>
      <c r="AG56" s="21"/>
      <c r="AH56" s="21"/>
      <c r="AI56" s="139">
        <f>SUMIFS(Travel!$V$6:$V$24,Travel!$A$6:$A$24,$A$1,Travel!$B$6:$B$24,AF2,Travel!$C$6:$C$24,$A$56)+SUMIFS(Travel!$V$6:$V$24,Travel!$A$6:$A$24,$A$1,Travel!$B$6:$B$24,"all",Travel!$C$6:$C$24,$A$56)</f>
        <v>0</v>
      </c>
      <c r="AJ56" s="22"/>
      <c r="AK56" s="23"/>
      <c r="AL56" s="2"/>
      <c r="AM56" s="21"/>
      <c r="AN56" s="21"/>
      <c r="AO56" s="21"/>
      <c r="AP56" s="139">
        <f>SUMIFS(Travel!$V$6:$V$24,Travel!$A$6:$A$24,$A$1,Travel!$B$6:$B$24,AM2,Travel!$C$6:$C$24,$A$56)+SUMIFS(Travel!$V$6:$V$24,Travel!$A$6:$A$24,$A$1,Travel!$B$6:$B$24,"all",Travel!$C$6:$C$24,$A$56)</f>
        <v>0</v>
      </c>
      <c r="AQ56" s="22"/>
      <c r="AR56" s="23"/>
      <c r="AS56" s="2"/>
      <c r="AU56" s="13">
        <f>AP56+AI56+AB56+U56+N56</f>
        <v>0</v>
      </c>
    </row>
    <row r="57" spans="1:50" s="4" customFormat="1" x14ac:dyDescent="0.2">
      <c r="D57" s="81" t="s">
        <v>72</v>
      </c>
      <c r="J57" s="2"/>
      <c r="K57" s="22"/>
      <c r="L57" s="22"/>
      <c r="M57" s="22"/>
      <c r="N57" s="25">
        <f>SUM(N55:N56)</f>
        <v>0</v>
      </c>
      <c r="O57" s="22"/>
      <c r="P57" s="23"/>
      <c r="Q57" s="2"/>
      <c r="R57" s="22"/>
      <c r="S57" s="22"/>
      <c r="T57" s="22"/>
      <c r="U57" s="25">
        <f>SUM(U55:U56)</f>
        <v>0</v>
      </c>
      <c r="V57" s="24"/>
      <c r="W57" s="23"/>
      <c r="X57" s="2"/>
      <c r="Y57" s="22"/>
      <c r="Z57" s="22"/>
      <c r="AA57" s="22"/>
      <c r="AB57" s="25">
        <f>SUM(AB55:AB56)</f>
        <v>0</v>
      </c>
      <c r="AC57" s="22"/>
      <c r="AD57" s="23"/>
      <c r="AE57" s="2"/>
      <c r="AF57" s="21"/>
      <c r="AG57" s="21"/>
      <c r="AH57" s="21"/>
      <c r="AI57" s="25">
        <f>SUM(AI55:AI56)</f>
        <v>0</v>
      </c>
      <c r="AJ57" s="22"/>
      <c r="AK57" s="23"/>
      <c r="AL57" s="2"/>
      <c r="AM57" s="21"/>
      <c r="AN57" s="21"/>
      <c r="AO57" s="21"/>
      <c r="AP57" s="25">
        <f>SUM(AP55:AP56)</f>
        <v>0</v>
      </c>
      <c r="AQ57" s="22"/>
      <c r="AR57" s="23"/>
      <c r="AS57" s="2"/>
      <c r="AU57" s="16">
        <f>SUM(AU55:AU56)</f>
        <v>0</v>
      </c>
    </row>
    <row r="58" spans="1:50" s="4" customFormat="1" x14ac:dyDescent="0.2">
      <c r="J58" s="2"/>
      <c r="K58" s="18"/>
      <c r="L58" s="18"/>
      <c r="M58" s="18"/>
      <c r="N58" s="10"/>
      <c r="O58" s="18"/>
      <c r="P58" s="19"/>
      <c r="Q58" s="2"/>
      <c r="R58" s="18"/>
      <c r="S58" s="18"/>
      <c r="T58" s="18"/>
      <c r="U58" s="10"/>
      <c r="V58" s="20"/>
      <c r="W58" s="19"/>
      <c r="X58" s="2"/>
      <c r="Y58" s="18"/>
      <c r="Z58" s="18"/>
      <c r="AA58" s="18"/>
      <c r="AB58" s="10"/>
      <c r="AC58" s="18"/>
      <c r="AD58" s="19"/>
      <c r="AE58" s="2"/>
      <c r="AF58" s="21"/>
      <c r="AG58" s="21"/>
      <c r="AH58" s="21"/>
      <c r="AI58" s="10"/>
      <c r="AJ58" s="18"/>
      <c r="AK58" s="19"/>
      <c r="AL58" s="2"/>
      <c r="AM58" s="21"/>
      <c r="AN58" s="21"/>
      <c r="AO58" s="21"/>
      <c r="AP58" s="10"/>
      <c r="AQ58" s="18"/>
      <c r="AR58" s="19"/>
      <c r="AS58" s="2"/>
      <c r="AU58" s="13"/>
    </row>
    <row r="59" spans="1:50" s="4" customFormat="1" x14ac:dyDescent="0.2">
      <c r="A59" s="1" t="s">
        <v>20</v>
      </c>
      <c r="J59" s="2"/>
      <c r="K59" s="18"/>
      <c r="L59" s="18"/>
      <c r="M59" s="18"/>
      <c r="N59" s="10"/>
      <c r="O59" s="18"/>
      <c r="P59" s="19"/>
      <c r="Q59" s="2"/>
      <c r="R59" s="18"/>
      <c r="S59" s="18"/>
      <c r="T59" s="18"/>
      <c r="U59" s="10"/>
      <c r="V59" s="20"/>
      <c r="W59" s="19"/>
      <c r="X59" s="2"/>
      <c r="Y59" s="18"/>
      <c r="Z59" s="18"/>
      <c r="AA59" s="18"/>
      <c r="AB59" s="10"/>
      <c r="AC59" s="18"/>
      <c r="AD59" s="19"/>
      <c r="AE59" s="2"/>
      <c r="AF59" s="21"/>
      <c r="AG59" s="21"/>
      <c r="AH59" s="21"/>
      <c r="AI59" s="10"/>
      <c r="AJ59" s="18"/>
      <c r="AK59" s="19"/>
      <c r="AL59" s="2"/>
      <c r="AM59" s="21"/>
      <c r="AN59" s="21"/>
      <c r="AO59" s="21"/>
      <c r="AP59" s="10"/>
      <c r="AQ59" s="18"/>
      <c r="AR59" s="19"/>
      <c r="AS59" s="2"/>
      <c r="AU59" s="13"/>
    </row>
    <row r="60" spans="1:50" s="4" customFormat="1" x14ac:dyDescent="0.2">
      <c r="A60" s="4" t="s">
        <v>21</v>
      </c>
      <c r="J60" s="2"/>
      <c r="K60" s="22"/>
      <c r="L60" s="22"/>
      <c r="M60" s="22"/>
      <c r="N60" s="91">
        <v>0</v>
      </c>
      <c r="O60" s="22"/>
      <c r="P60" s="23"/>
      <c r="Q60" s="2"/>
      <c r="R60" s="22"/>
      <c r="S60" s="22"/>
      <c r="T60" s="22"/>
      <c r="U60" s="91">
        <v>0</v>
      </c>
      <c r="V60" s="24"/>
      <c r="W60" s="23"/>
      <c r="X60" s="2"/>
      <c r="Y60" s="22"/>
      <c r="Z60" s="22"/>
      <c r="AA60" s="22"/>
      <c r="AB60" s="91">
        <v>0</v>
      </c>
      <c r="AC60" s="22"/>
      <c r="AD60" s="23"/>
      <c r="AE60" s="2"/>
      <c r="AF60" s="21"/>
      <c r="AG60" s="21"/>
      <c r="AH60" s="21"/>
      <c r="AI60" s="91">
        <v>0</v>
      </c>
      <c r="AJ60" s="22"/>
      <c r="AK60" s="23"/>
      <c r="AL60" s="2"/>
      <c r="AM60" s="21"/>
      <c r="AN60" s="21"/>
      <c r="AO60" s="21"/>
      <c r="AP60" s="91">
        <v>0</v>
      </c>
      <c r="AQ60" s="22"/>
      <c r="AR60" s="23"/>
      <c r="AS60" s="2"/>
      <c r="AU60" s="13">
        <f>AP60+AI60+AB60+U60+N60</f>
        <v>0</v>
      </c>
    </row>
    <row r="61" spans="1:50" s="4" customFormat="1" x14ac:dyDescent="0.2">
      <c r="A61" s="4" t="s">
        <v>22</v>
      </c>
      <c r="J61" s="2"/>
      <c r="K61" s="22"/>
      <c r="L61" s="22"/>
      <c r="M61" s="22"/>
      <c r="N61" s="91">
        <v>0</v>
      </c>
      <c r="O61" s="22"/>
      <c r="P61" s="23"/>
      <c r="Q61" s="2"/>
      <c r="R61" s="22"/>
      <c r="S61" s="22"/>
      <c r="T61" s="22"/>
      <c r="U61" s="91">
        <v>0</v>
      </c>
      <c r="V61" s="24"/>
      <c r="W61" s="23"/>
      <c r="X61" s="2"/>
      <c r="Y61" s="22"/>
      <c r="Z61" s="22"/>
      <c r="AA61" s="22"/>
      <c r="AB61" s="91">
        <v>0</v>
      </c>
      <c r="AC61" s="22"/>
      <c r="AD61" s="23"/>
      <c r="AE61" s="2"/>
      <c r="AF61" s="21"/>
      <c r="AG61" s="21"/>
      <c r="AH61" s="21"/>
      <c r="AI61" s="91">
        <v>0</v>
      </c>
      <c r="AJ61" s="22"/>
      <c r="AK61" s="23"/>
      <c r="AL61" s="2"/>
      <c r="AM61" s="21"/>
      <c r="AN61" s="21"/>
      <c r="AO61" s="21"/>
      <c r="AP61" s="91">
        <v>0</v>
      </c>
      <c r="AQ61" s="22"/>
      <c r="AR61" s="23"/>
      <c r="AS61" s="2"/>
      <c r="AU61" s="13">
        <f>AP61+AI61+AB61+U61+N61</f>
        <v>0</v>
      </c>
    </row>
    <row r="62" spans="1:50" s="4" customFormat="1" x14ac:dyDescent="0.2">
      <c r="A62" s="4" t="s">
        <v>23</v>
      </c>
      <c r="J62" s="2"/>
      <c r="K62" s="22"/>
      <c r="L62" s="22"/>
      <c r="M62" s="22"/>
      <c r="N62" s="91">
        <v>0</v>
      </c>
      <c r="O62" s="22"/>
      <c r="P62" s="23"/>
      <c r="Q62" s="2"/>
      <c r="R62" s="22"/>
      <c r="S62" s="22"/>
      <c r="T62" s="22"/>
      <c r="U62" s="91">
        <v>0</v>
      </c>
      <c r="V62" s="24"/>
      <c r="W62" s="23"/>
      <c r="X62" s="2"/>
      <c r="Y62" s="22"/>
      <c r="Z62" s="22"/>
      <c r="AA62" s="22"/>
      <c r="AB62" s="91">
        <v>0</v>
      </c>
      <c r="AC62" s="22"/>
      <c r="AD62" s="23"/>
      <c r="AE62" s="2"/>
      <c r="AF62" s="21"/>
      <c r="AG62" s="21"/>
      <c r="AH62" s="21"/>
      <c r="AI62" s="91">
        <v>0</v>
      </c>
      <c r="AJ62" s="22"/>
      <c r="AK62" s="23"/>
      <c r="AL62" s="2"/>
      <c r="AM62" s="21"/>
      <c r="AN62" s="21"/>
      <c r="AO62" s="21"/>
      <c r="AP62" s="91">
        <v>0</v>
      </c>
      <c r="AQ62" s="22"/>
      <c r="AR62" s="23"/>
      <c r="AS62" s="2"/>
      <c r="AU62" s="13">
        <f>AP62+AI62+AB62+U62+N62</f>
        <v>0</v>
      </c>
    </row>
    <row r="63" spans="1:50" s="4" customFormat="1" x14ac:dyDescent="0.2">
      <c r="A63" s="4" t="s">
        <v>24</v>
      </c>
      <c r="J63" s="2"/>
      <c r="K63" s="22"/>
      <c r="L63" s="22"/>
      <c r="M63" s="22"/>
      <c r="N63" s="91">
        <v>0</v>
      </c>
      <c r="O63" s="22"/>
      <c r="P63" s="23"/>
      <c r="Q63" s="2"/>
      <c r="R63" s="22"/>
      <c r="S63" s="22"/>
      <c r="T63" s="22"/>
      <c r="U63" s="91">
        <v>0</v>
      </c>
      <c r="V63" s="24"/>
      <c r="W63" s="23"/>
      <c r="X63" s="2"/>
      <c r="Y63" s="22"/>
      <c r="Z63" s="22"/>
      <c r="AA63" s="22"/>
      <c r="AB63" s="91">
        <v>0</v>
      </c>
      <c r="AC63" s="22"/>
      <c r="AD63" s="23"/>
      <c r="AE63" s="2"/>
      <c r="AF63" s="21"/>
      <c r="AG63" s="21"/>
      <c r="AH63" s="21"/>
      <c r="AI63" s="91">
        <v>0</v>
      </c>
      <c r="AJ63" s="22"/>
      <c r="AK63" s="23"/>
      <c r="AL63" s="2"/>
      <c r="AM63" s="21"/>
      <c r="AN63" s="21"/>
      <c r="AO63" s="21"/>
      <c r="AP63" s="91">
        <v>0</v>
      </c>
      <c r="AQ63" s="22"/>
      <c r="AR63" s="23"/>
      <c r="AS63" s="2"/>
      <c r="AU63" s="13">
        <f>AP63+AI63+AB63+U63+N63</f>
        <v>0</v>
      </c>
    </row>
    <row r="64" spans="1:50" s="4" customFormat="1" x14ac:dyDescent="0.2">
      <c r="D64" s="80" t="s">
        <v>74</v>
      </c>
      <c r="J64" s="2"/>
      <c r="K64" s="22"/>
      <c r="L64" s="22"/>
      <c r="M64" s="22"/>
      <c r="N64" s="25">
        <f>SUM(N60:N63)</f>
        <v>0</v>
      </c>
      <c r="O64" s="22"/>
      <c r="P64" s="23"/>
      <c r="Q64" s="2"/>
      <c r="R64" s="22"/>
      <c r="S64" s="22"/>
      <c r="T64" s="22"/>
      <c r="U64" s="25">
        <f>SUM(U60:U63)</f>
        <v>0</v>
      </c>
      <c r="V64" s="24"/>
      <c r="W64" s="23"/>
      <c r="X64" s="2"/>
      <c r="Y64" s="22"/>
      <c r="Z64" s="22"/>
      <c r="AA64" s="22"/>
      <c r="AB64" s="25">
        <f>SUM(AB60:AB63)</f>
        <v>0</v>
      </c>
      <c r="AC64" s="22"/>
      <c r="AD64" s="23"/>
      <c r="AE64" s="2"/>
      <c r="AF64" s="21"/>
      <c r="AG64" s="21"/>
      <c r="AH64" s="21"/>
      <c r="AI64" s="25">
        <f>SUM(AI60:AI63)</f>
        <v>0</v>
      </c>
      <c r="AJ64" s="22"/>
      <c r="AK64" s="23"/>
      <c r="AL64" s="2"/>
      <c r="AM64" s="21"/>
      <c r="AN64" s="21"/>
      <c r="AO64" s="21"/>
      <c r="AP64" s="25">
        <f>SUM(AP60:AP63)</f>
        <v>0</v>
      </c>
      <c r="AQ64" s="22"/>
      <c r="AR64" s="23"/>
      <c r="AS64" s="2"/>
      <c r="AU64" s="16">
        <f>SUM(AU60:AU63)</f>
        <v>0</v>
      </c>
    </row>
    <row r="65" spans="1:47" s="4" customFormat="1" x14ac:dyDescent="0.2">
      <c r="J65" s="2"/>
      <c r="K65" s="22"/>
      <c r="L65" s="22"/>
      <c r="M65" s="22"/>
      <c r="N65" s="12"/>
      <c r="O65" s="22"/>
      <c r="P65" s="23"/>
      <c r="Q65" s="2"/>
      <c r="R65" s="22"/>
      <c r="S65" s="22"/>
      <c r="T65" s="22"/>
      <c r="U65" s="12"/>
      <c r="V65" s="24"/>
      <c r="W65" s="23"/>
      <c r="X65" s="2"/>
      <c r="Y65" s="22"/>
      <c r="Z65" s="22"/>
      <c r="AA65" s="22"/>
      <c r="AB65" s="12"/>
      <c r="AC65" s="22"/>
      <c r="AD65" s="23"/>
      <c r="AE65" s="2"/>
      <c r="AF65" s="21"/>
      <c r="AG65" s="21"/>
      <c r="AH65" s="21"/>
      <c r="AI65" s="12"/>
      <c r="AJ65" s="22"/>
      <c r="AK65" s="23"/>
      <c r="AL65" s="2"/>
      <c r="AM65" s="21"/>
      <c r="AN65" s="21"/>
      <c r="AO65" s="21"/>
      <c r="AP65" s="12"/>
      <c r="AQ65" s="22"/>
      <c r="AR65" s="23"/>
      <c r="AS65" s="2"/>
      <c r="AU65" s="13"/>
    </row>
    <row r="66" spans="1:47" s="4" customFormat="1" x14ac:dyDescent="0.2">
      <c r="A66" s="1" t="s">
        <v>25</v>
      </c>
      <c r="J66" s="2"/>
      <c r="K66" s="22"/>
      <c r="L66" s="22"/>
      <c r="M66" s="22"/>
      <c r="N66" s="12"/>
      <c r="O66" s="22"/>
      <c r="P66" s="23"/>
      <c r="Q66" s="2"/>
      <c r="R66" s="22"/>
      <c r="S66" s="22"/>
      <c r="T66" s="22"/>
      <c r="U66" s="12"/>
      <c r="V66" s="24"/>
      <c r="W66" s="23"/>
      <c r="X66" s="2"/>
      <c r="Y66" s="22"/>
      <c r="Z66" s="22"/>
      <c r="AA66" s="22"/>
      <c r="AB66" s="12"/>
      <c r="AC66" s="22"/>
      <c r="AD66" s="23"/>
      <c r="AE66" s="2"/>
      <c r="AF66" s="21"/>
      <c r="AG66" s="21"/>
      <c r="AH66" s="21"/>
      <c r="AI66" s="12"/>
      <c r="AJ66" s="22"/>
      <c r="AK66" s="23"/>
      <c r="AL66" s="2"/>
      <c r="AM66" s="21"/>
      <c r="AN66" s="21"/>
      <c r="AO66" s="21"/>
      <c r="AP66" s="12"/>
      <c r="AQ66" s="22"/>
      <c r="AR66" s="23"/>
      <c r="AS66" s="2"/>
      <c r="AU66" s="13"/>
    </row>
    <row r="67" spans="1:47" s="4" customFormat="1" x14ac:dyDescent="0.2">
      <c r="A67" s="14" t="s">
        <v>26</v>
      </c>
      <c r="D67" s="144" t="s">
        <v>147</v>
      </c>
      <c r="E67" s="144"/>
      <c r="F67" s="144"/>
      <c r="G67" s="144"/>
      <c r="H67" s="144"/>
      <c r="I67" s="144"/>
      <c r="J67" s="2"/>
      <c r="K67" s="22"/>
      <c r="L67" s="22"/>
      <c r="M67" s="22"/>
      <c r="N67" s="139">
        <f>SUMIFS(Supplies!$H:$H,Supplies!$A:$A,$A$1,Supplies!$B:$B,K2)+SUMIFS(Supplies!$H:$H,Supplies!$A:$A,$A$1,Supplies!$B:$B,"all")</f>
        <v>0</v>
      </c>
      <c r="O67" s="22"/>
      <c r="P67" s="23"/>
      <c r="Q67" s="2"/>
      <c r="R67" s="22"/>
      <c r="S67" s="22"/>
      <c r="T67" s="22"/>
      <c r="U67" s="139">
        <f>SUMIFS(Supplies!$H:$H,Supplies!$A:$A,$A$1,Supplies!$B:$B,R2)+SUMIFS(Supplies!$H:$H,Supplies!$A:$A,$A$1,Supplies!$B:$B,"all")</f>
        <v>0</v>
      </c>
      <c r="V67" s="24"/>
      <c r="W67" s="23"/>
      <c r="X67" s="2"/>
      <c r="Y67" s="22"/>
      <c r="Z67" s="22"/>
      <c r="AA67" s="22"/>
      <c r="AB67" s="139">
        <f>SUMIFS(Supplies!$H:$H,Supplies!$A:$A,$A$1,Supplies!$B:$B,Y2)+SUMIFS(Supplies!$H:$H,Supplies!$A:$A,$A$1,Supplies!$B:$B,"all")</f>
        <v>0</v>
      </c>
      <c r="AC67" s="22"/>
      <c r="AD67" s="23"/>
      <c r="AE67" s="2"/>
      <c r="AF67" s="21"/>
      <c r="AG67" s="21"/>
      <c r="AH67" s="21"/>
      <c r="AI67" s="139">
        <f>SUMIFS(Supplies!$H:$H,Supplies!$A:$A,$A$1,Supplies!$B:$B,AF2)+SUMIFS(Supplies!$H:$H,Supplies!$A:$A,$A$1,Supplies!$B:$B,"all")</f>
        <v>0</v>
      </c>
      <c r="AJ67" s="22"/>
      <c r="AK67" s="23"/>
      <c r="AL67" s="2"/>
      <c r="AM67" s="21"/>
      <c r="AN67" s="21"/>
      <c r="AO67" s="21"/>
      <c r="AP67" s="139">
        <f>SUMIFS(Supplies!$H:$H,Supplies!$A:$A,$A$1,Supplies!$B:$B,AM2)+SUMIFS(Supplies!$H:$H,Supplies!$A:$A,$A$1,Supplies!$B:$B,"all")</f>
        <v>0</v>
      </c>
      <c r="AQ67" s="22"/>
      <c r="AR67" s="23"/>
      <c r="AS67" s="2"/>
      <c r="AU67" s="13">
        <f t="shared" ref="AU67:AU80" si="81">AP67+AI67+AB67+U67+N67</f>
        <v>0</v>
      </c>
    </row>
    <row r="68" spans="1:47" s="4" customFormat="1" x14ac:dyDescent="0.2">
      <c r="A68" s="14" t="s">
        <v>27</v>
      </c>
      <c r="J68" s="2"/>
      <c r="K68" s="22"/>
      <c r="L68" s="22"/>
      <c r="M68" s="22"/>
      <c r="N68" s="91">
        <v>0</v>
      </c>
      <c r="O68" s="22"/>
      <c r="P68" s="23"/>
      <c r="Q68" s="2"/>
      <c r="R68" s="22"/>
      <c r="S68" s="22"/>
      <c r="T68" s="22"/>
      <c r="U68" s="91">
        <v>0</v>
      </c>
      <c r="V68" s="24"/>
      <c r="W68" s="23"/>
      <c r="X68" s="2"/>
      <c r="Y68" s="22"/>
      <c r="Z68" s="22"/>
      <c r="AA68" s="22"/>
      <c r="AB68" s="91">
        <v>0</v>
      </c>
      <c r="AC68" s="22"/>
      <c r="AD68" s="23"/>
      <c r="AE68" s="2"/>
      <c r="AF68" s="21"/>
      <c r="AG68" s="21"/>
      <c r="AH68" s="21"/>
      <c r="AI68" s="119">
        <v>0</v>
      </c>
      <c r="AJ68" s="22"/>
      <c r="AK68" s="23"/>
      <c r="AL68" s="2"/>
      <c r="AM68" s="21"/>
      <c r="AN68" s="21"/>
      <c r="AO68" s="21"/>
      <c r="AP68" s="119">
        <v>0</v>
      </c>
      <c r="AQ68" s="22"/>
      <c r="AR68" s="23"/>
      <c r="AS68" s="2"/>
      <c r="AU68" s="13">
        <f t="shared" si="81"/>
        <v>0</v>
      </c>
    </row>
    <row r="69" spans="1:47" s="4" customFormat="1" x14ac:dyDescent="0.2">
      <c r="A69" s="14" t="s">
        <v>36</v>
      </c>
      <c r="J69" s="2"/>
      <c r="K69" s="22"/>
      <c r="L69" s="22"/>
      <c r="M69" s="22"/>
      <c r="N69" s="91">
        <v>0</v>
      </c>
      <c r="O69" s="22"/>
      <c r="P69" s="23"/>
      <c r="Q69" s="2"/>
      <c r="R69" s="22"/>
      <c r="S69" s="22"/>
      <c r="T69" s="22"/>
      <c r="U69" s="91">
        <v>0</v>
      </c>
      <c r="V69" s="24"/>
      <c r="W69" s="23"/>
      <c r="X69" s="2"/>
      <c r="Y69" s="22"/>
      <c r="Z69" s="22"/>
      <c r="AA69" s="22"/>
      <c r="AB69" s="91">
        <v>0</v>
      </c>
      <c r="AC69" s="22"/>
      <c r="AD69" s="23"/>
      <c r="AE69" s="2"/>
      <c r="AF69" s="21"/>
      <c r="AG69" s="21"/>
      <c r="AH69" s="21"/>
      <c r="AI69" s="119">
        <v>0</v>
      </c>
      <c r="AJ69" s="22"/>
      <c r="AK69" s="23"/>
      <c r="AL69" s="2"/>
      <c r="AM69" s="21"/>
      <c r="AN69" s="21"/>
      <c r="AO69" s="21"/>
      <c r="AP69" s="119">
        <v>0</v>
      </c>
      <c r="AQ69" s="22"/>
      <c r="AR69" s="23"/>
      <c r="AS69" s="2"/>
      <c r="AU69" s="13">
        <f t="shared" si="81"/>
        <v>0</v>
      </c>
    </row>
    <row r="70" spans="1:47" s="4" customFormat="1" x14ac:dyDescent="0.2">
      <c r="A70" s="14" t="s">
        <v>37</v>
      </c>
      <c r="J70" s="2"/>
      <c r="K70" s="22"/>
      <c r="L70" s="22"/>
      <c r="M70" s="22"/>
      <c r="N70" s="91">
        <v>0</v>
      </c>
      <c r="O70" s="22"/>
      <c r="P70" s="23"/>
      <c r="Q70" s="2"/>
      <c r="R70" s="22"/>
      <c r="S70" s="22"/>
      <c r="T70" s="22"/>
      <c r="U70" s="91">
        <v>0</v>
      </c>
      <c r="V70" s="24"/>
      <c r="W70" s="23"/>
      <c r="X70" s="2"/>
      <c r="Y70" s="22"/>
      <c r="Z70" s="22"/>
      <c r="AA70" s="22"/>
      <c r="AB70" s="91">
        <v>0</v>
      </c>
      <c r="AC70" s="22"/>
      <c r="AD70" s="23"/>
      <c r="AE70" s="2"/>
      <c r="AF70" s="21"/>
      <c r="AG70" s="21"/>
      <c r="AH70" s="21"/>
      <c r="AI70" s="119">
        <v>0</v>
      </c>
      <c r="AJ70" s="22"/>
      <c r="AK70" s="23"/>
      <c r="AL70" s="2"/>
      <c r="AM70" s="21"/>
      <c r="AN70" s="21"/>
      <c r="AO70" s="21"/>
      <c r="AP70" s="119">
        <v>0</v>
      </c>
      <c r="AQ70" s="22"/>
      <c r="AR70" s="23"/>
      <c r="AS70" s="2"/>
      <c r="AU70" s="13">
        <f t="shared" si="81"/>
        <v>0</v>
      </c>
    </row>
    <row r="71" spans="1:47" s="4" customFormat="1" hidden="1" x14ac:dyDescent="0.2">
      <c r="A71" s="14" t="s">
        <v>28</v>
      </c>
      <c r="B71" s="61">
        <f>Totals!B71</f>
        <v>0</v>
      </c>
      <c r="J71" s="2"/>
      <c r="K71" s="22"/>
      <c r="L71" s="22"/>
      <c r="M71" s="22"/>
      <c r="N71" s="91">
        <v>0</v>
      </c>
      <c r="O71" s="22"/>
      <c r="P71" s="23"/>
      <c r="Q71" s="2"/>
      <c r="R71" s="22"/>
      <c r="S71" s="22"/>
      <c r="T71" s="22"/>
      <c r="U71" s="91">
        <v>0</v>
      </c>
      <c r="V71" s="24"/>
      <c r="W71" s="23"/>
      <c r="X71" s="2"/>
      <c r="Y71" s="22"/>
      <c r="Z71" s="22"/>
      <c r="AA71" s="22"/>
      <c r="AB71" s="91">
        <v>0</v>
      </c>
      <c r="AC71" s="22"/>
      <c r="AD71" s="23"/>
      <c r="AE71" s="2"/>
      <c r="AF71" s="21"/>
      <c r="AG71" s="21"/>
      <c r="AH71" s="21"/>
      <c r="AI71" s="119">
        <v>0</v>
      </c>
      <c r="AJ71" s="22"/>
      <c r="AK71" s="23"/>
      <c r="AL71" s="2"/>
      <c r="AM71" s="21"/>
      <c r="AN71" s="21"/>
      <c r="AO71" s="21"/>
      <c r="AP71" s="119">
        <v>0</v>
      </c>
      <c r="AQ71" s="22"/>
      <c r="AR71" s="23"/>
      <c r="AS71" s="2"/>
      <c r="AU71" s="13">
        <f t="shared" si="81"/>
        <v>0</v>
      </c>
    </row>
    <row r="72" spans="1:47" s="4" customFormat="1" hidden="1" x14ac:dyDescent="0.2">
      <c r="A72" s="14" t="s">
        <v>28</v>
      </c>
      <c r="B72" s="61">
        <f>Totals!B72</f>
        <v>0</v>
      </c>
      <c r="J72" s="2"/>
      <c r="K72" s="22"/>
      <c r="L72" s="22"/>
      <c r="M72" s="22"/>
      <c r="N72" s="91">
        <v>0</v>
      </c>
      <c r="O72" s="22"/>
      <c r="P72" s="23"/>
      <c r="Q72" s="2"/>
      <c r="R72" s="22"/>
      <c r="S72" s="22"/>
      <c r="T72" s="22"/>
      <c r="U72" s="91">
        <v>0</v>
      </c>
      <c r="V72" s="24"/>
      <c r="W72" s="23"/>
      <c r="X72" s="2"/>
      <c r="Y72" s="22"/>
      <c r="Z72" s="22"/>
      <c r="AA72" s="22"/>
      <c r="AB72" s="91">
        <v>0</v>
      </c>
      <c r="AC72" s="22"/>
      <c r="AD72" s="23"/>
      <c r="AE72" s="2"/>
      <c r="AF72" s="21"/>
      <c r="AG72" s="21"/>
      <c r="AH72" s="21"/>
      <c r="AI72" s="119">
        <v>0</v>
      </c>
      <c r="AJ72" s="22"/>
      <c r="AK72" s="23"/>
      <c r="AL72" s="2"/>
      <c r="AM72" s="21"/>
      <c r="AN72" s="21"/>
      <c r="AO72" s="21"/>
      <c r="AP72" s="119">
        <v>0</v>
      </c>
      <c r="AQ72" s="22"/>
      <c r="AR72" s="23"/>
      <c r="AS72" s="2"/>
      <c r="AU72" s="13">
        <f t="shared" si="81"/>
        <v>0</v>
      </c>
    </row>
    <row r="73" spans="1:47" s="4" customFormat="1" hidden="1" x14ac:dyDescent="0.2">
      <c r="A73" s="14" t="s">
        <v>28</v>
      </c>
      <c r="B73" s="61">
        <f>Totals!B73</f>
        <v>0</v>
      </c>
      <c r="J73" s="2"/>
      <c r="K73" s="22"/>
      <c r="L73" s="22"/>
      <c r="M73" s="22"/>
      <c r="N73" s="91">
        <v>0</v>
      </c>
      <c r="O73" s="22"/>
      <c r="P73" s="23"/>
      <c r="Q73" s="2"/>
      <c r="R73" s="22"/>
      <c r="S73" s="22"/>
      <c r="T73" s="22"/>
      <c r="U73" s="91">
        <v>0</v>
      </c>
      <c r="V73" s="24"/>
      <c r="W73" s="23"/>
      <c r="X73" s="2"/>
      <c r="Y73" s="22"/>
      <c r="Z73" s="22"/>
      <c r="AA73" s="22"/>
      <c r="AB73" s="91">
        <v>0</v>
      </c>
      <c r="AC73" s="22"/>
      <c r="AD73" s="23"/>
      <c r="AE73" s="2"/>
      <c r="AF73" s="21"/>
      <c r="AG73" s="21"/>
      <c r="AH73" s="21"/>
      <c r="AI73" s="119">
        <v>0</v>
      </c>
      <c r="AJ73" s="22"/>
      <c r="AK73" s="23"/>
      <c r="AL73" s="2"/>
      <c r="AM73" s="21"/>
      <c r="AN73" s="21"/>
      <c r="AO73" s="21"/>
      <c r="AP73" s="119">
        <v>0</v>
      </c>
      <c r="AQ73" s="22"/>
      <c r="AR73" s="23"/>
      <c r="AS73" s="2"/>
      <c r="AU73" s="13">
        <f t="shared" ref="AU73" si="82">AP73+AI73+AB73+U73+N73</f>
        <v>0</v>
      </c>
    </row>
    <row r="74" spans="1:47" s="4" customFormat="1" hidden="1" x14ac:dyDescent="0.2">
      <c r="A74" s="14" t="s">
        <v>28</v>
      </c>
      <c r="B74" s="61">
        <f>Totals!B74</f>
        <v>0</v>
      </c>
      <c r="J74" s="2"/>
      <c r="K74" s="22"/>
      <c r="L74" s="22"/>
      <c r="M74" s="22"/>
      <c r="N74" s="91">
        <v>0</v>
      </c>
      <c r="O74" s="22"/>
      <c r="P74" s="23"/>
      <c r="Q74" s="2"/>
      <c r="R74" s="22"/>
      <c r="S74" s="22"/>
      <c r="T74" s="22"/>
      <c r="U74" s="91">
        <v>0</v>
      </c>
      <c r="V74" s="24"/>
      <c r="W74" s="23"/>
      <c r="X74" s="2"/>
      <c r="Y74" s="22"/>
      <c r="Z74" s="22"/>
      <c r="AA74" s="22"/>
      <c r="AB74" s="91">
        <v>0</v>
      </c>
      <c r="AC74" s="22"/>
      <c r="AD74" s="23"/>
      <c r="AE74" s="2"/>
      <c r="AF74" s="21"/>
      <c r="AG74" s="21"/>
      <c r="AH74" s="21"/>
      <c r="AI74" s="119">
        <v>0</v>
      </c>
      <c r="AJ74" s="22"/>
      <c r="AK74" s="23"/>
      <c r="AL74" s="2"/>
      <c r="AM74" s="21"/>
      <c r="AN74" s="21"/>
      <c r="AO74" s="21"/>
      <c r="AP74" s="119">
        <v>0</v>
      </c>
      <c r="AQ74" s="22"/>
      <c r="AR74" s="23"/>
      <c r="AS74" s="2"/>
      <c r="AU74" s="13">
        <f t="shared" si="81"/>
        <v>0</v>
      </c>
    </row>
    <row r="75" spans="1:47" s="4" customFormat="1" hidden="1" x14ac:dyDescent="0.2">
      <c r="A75" s="14" t="s">
        <v>28</v>
      </c>
      <c r="B75" s="61">
        <f>Totals!B75</f>
        <v>0</v>
      </c>
      <c r="J75" s="2"/>
      <c r="K75" s="22"/>
      <c r="L75" s="22"/>
      <c r="M75" s="22"/>
      <c r="N75" s="91">
        <v>0</v>
      </c>
      <c r="O75" s="22"/>
      <c r="P75" s="23"/>
      <c r="Q75" s="2"/>
      <c r="R75" s="22"/>
      <c r="S75" s="22"/>
      <c r="T75" s="22"/>
      <c r="U75" s="91">
        <v>0</v>
      </c>
      <c r="V75" s="24"/>
      <c r="W75" s="23"/>
      <c r="X75" s="2"/>
      <c r="Y75" s="22"/>
      <c r="Z75" s="22"/>
      <c r="AA75" s="22"/>
      <c r="AB75" s="91">
        <v>0</v>
      </c>
      <c r="AC75" s="22"/>
      <c r="AD75" s="23"/>
      <c r="AE75" s="2"/>
      <c r="AF75" s="21"/>
      <c r="AG75" s="21"/>
      <c r="AH75" s="21"/>
      <c r="AI75" s="119">
        <v>0</v>
      </c>
      <c r="AJ75" s="22"/>
      <c r="AK75" s="23"/>
      <c r="AL75" s="2"/>
      <c r="AM75" s="21"/>
      <c r="AN75" s="21"/>
      <c r="AO75" s="21"/>
      <c r="AP75" s="119">
        <v>0</v>
      </c>
      <c r="AQ75" s="22"/>
      <c r="AR75" s="23"/>
      <c r="AS75" s="2"/>
      <c r="AU75" s="13">
        <f t="shared" si="81"/>
        <v>0</v>
      </c>
    </row>
    <row r="76" spans="1:47" s="4" customFormat="1" x14ac:dyDescent="0.2">
      <c r="A76" s="14" t="s">
        <v>38</v>
      </c>
      <c r="J76" s="2"/>
      <c r="K76" s="22"/>
      <c r="L76" s="22"/>
      <c r="M76" s="22"/>
      <c r="N76" s="91">
        <v>0</v>
      </c>
      <c r="O76" s="22"/>
      <c r="P76" s="23"/>
      <c r="Q76" s="2"/>
      <c r="R76" s="22"/>
      <c r="S76" s="22"/>
      <c r="T76" s="22"/>
      <c r="U76" s="91">
        <v>0</v>
      </c>
      <c r="V76" s="24"/>
      <c r="W76" s="23"/>
      <c r="X76" s="2"/>
      <c r="Y76" s="22"/>
      <c r="Z76" s="22"/>
      <c r="AA76" s="22"/>
      <c r="AB76" s="91">
        <v>0</v>
      </c>
      <c r="AC76" s="22"/>
      <c r="AD76" s="23"/>
      <c r="AE76" s="2"/>
      <c r="AF76" s="21"/>
      <c r="AG76" s="21"/>
      <c r="AH76" s="21"/>
      <c r="AI76" s="119">
        <v>0</v>
      </c>
      <c r="AJ76" s="22"/>
      <c r="AK76" s="23"/>
      <c r="AL76" s="2"/>
      <c r="AM76" s="21"/>
      <c r="AN76" s="21"/>
      <c r="AO76" s="21"/>
      <c r="AP76" s="119">
        <v>0</v>
      </c>
      <c r="AQ76" s="22"/>
      <c r="AR76" s="23"/>
      <c r="AS76" s="2"/>
      <c r="AU76" s="13">
        <f t="shared" si="81"/>
        <v>0</v>
      </c>
    </row>
    <row r="77" spans="1:47" s="4" customFormat="1" x14ac:dyDescent="0.2">
      <c r="A77" s="14" t="s">
        <v>39</v>
      </c>
      <c r="J77" s="2"/>
      <c r="K77" s="22"/>
      <c r="L77" s="22"/>
      <c r="M77" s="22"/>
      <c r="N77" s="91">
        <v>0</v>
      </c>
      <c r="O77" s="22"/>
      <c r="P77" s="23"/>
      <c r="Q77" s="2"/>
      <c r="R77" s="22"/>
      <c r="S77" s="22"/>
      <c r="T77" s="22"/>
      <c r="U77" s="91">
        <v>0</v>
      </c>
      <c r="V77" s="24"/>
      <c r="W77" s="23"/>
      <c r="X77" s="2"/>
      <c r="Y77" s="22"/>
      <c r="Z77" s="22"/>
      <c r="AA77" s="22"/>
      <c r="AB77" s="91">
        <v>0</v>
      </c>
      <c r="AC77" s="22"/>
      <c r="AD77" s="23"/>
      <c r="AE77" s="2"/>
      <c r="AF77" s="21"/>
      <c r="AG77" s="21"/>
      <c r="AH77" s="21"/>
      <c r="AI77" s="119">
        <v>0</v>
      </c>
      <c r="AJ77" s="22"/>
      <c r="AK77" s="23"/>
      <c r="AL77" s="2"/>
      <c r="AM77" s="21"/>
      <c r="AN77" s="21"/>
      <c r="AO77" s="21"/>
      <c r="AP77" s="119">
        <v>0</v>
      </c>
      <c r="AQ77" s="22"/>
      <c r="AR77" s="23"/>
      <c r="AS77" s="2"/>
      <c r="AU77" s="13">
        <f t="shared" si="81"/>
        <v>0</v>
      </c>
    </row>
    <row r="78" spans="1:47" s="4" customFormat="1" x14ac:dyDescent="0.2">
      <c r="A78" s="14" t="s">
        <v>40</v>
      </c>
      <c r="C78" s="59">
        <v>12000</v>
      </c>
      <c r="D78" s="4" t="s">
        <v>55</v>
      </c>
      <c r="J78" s="2"/>
      <c r="K78" s="22"/>
      <c r="L78" s="22"/>
      <c r="M78" s="22"/>
      <c r="N78" s="12">
        <f>$C78*(($C$25*E25/12)+($C$26*E26/12)+($C$27*E27/12)+($C$28*E28/12)+($C$29*E29/12)+($C$30*E30/12)+($C$31*E31/12)+($C$32*E32/12))</f>
        <v>0</v>
      </c>
      <c r="O78" s="22"/>
      <c r="P78" s="23"/>
      <c r="Q78" s="2"/>
      <c r="R78" s="22"/>
      <c r="S78" s="22"/>
      <c r="T78" s="22"/>
      <c r="U78" s="12">
        <f>$C78*(($C$25*F25/12)+($C$26*F26/12)+($C$27*F27/12)+($C$28*F28/12)+($C$29*F29/12)+($C$30*F30/12)+($C$31*F31/12)+($C$32*F32/12))</f>
        <v>0</v>
      </c>
      <c r="V78" s="24"/>
      <c r="W78" s="23"/>
      <c r="X78" s="2"/>
      <c r="Y78" s="22"/>
      <c r="Z78" s="22"/>
      <c r="AA78" s="22"/>
      <c r="AB78" s="12">
        <f>$C78*(($C$25*G25/12)+($C$26*G26/12)+($C$27*G27/12)+($C$28*G28/12)+($C$29*G29/12)+($C$30*G30/12)+($C$31*G31/12)+($C$32*G32/12))</f>
        <v>0</v>
      </c>
      <c r="AC78" s="22"/>
      <c r="AD78" s="23"/>
      <c r="AE78" s="2"/>
      <c r="AF78" s="21"/>
      <c r="AG78" s="21"/>
      <c r="AH78" s="21"/>
      <c r="AI78" s="12">
        <f>$C78*(($C$25*H25/12)+($C$26*H26/12)+($C$27*H27/12)+($C$28*H28/12)+($C$29*H29/12)+($C$30*H30/12)+($C$31*H31/12)+($C$32*H32/12))</f>
        <v>0</v>
      </c>
      <c r="AJ78" s="22"/>
      <c r="AK78" s="23"/>
      <c r="AL78" s="2"/>
      <c r="AM78" s="21"/>
      <c r="AN78" s="21"/>
      <c r="AO78" s="21"/>
      <c r="AP78" s="12">
        <f>$C78*(($C$25*I25/12)+($C$26*I26/12)+($C$27*I27/12)+($C$28*I28/12)+($C$29*I29/12)+($C$30*I30/12)+($C$31*I31/12)+($C$32*I32/12))</f>
        <v>0</v>
      </c>
      <c r="AQ78" s="22"/>
      <c r="AR78" s="23"/>
      <c r="AS78" s="2"/>
      <c r="AU78" s="13">
        <f t="shared" si="81"/>
        <v>0</v>
      </c>
    </row>
    <row r="79" spans="1:47" s="4" customFormat="1" x14ac:dyDescent="0.2">
      <c r="A79" s="14" t="s">
        <v>41</v>
      </c>
      <c r="C79" s="26"/>
      <c r="J79" s="2"/>
      <c r="K79" s="22"/>
      <c r="L79" s="22"/>
      <c r="M79" s="22"/>
      <c r="N79" s="91">
        <v>0</v>
      </c>
      <c r="O79" s="22"/>
      <c r="P79" s="23"/>
      <c r="Q79" s="2"/>
      <c r="R79" s="22"/>
      <c r="S79" s="22"/>
      <c r="T79" s="22"/>
      <c r="U79" s="91">
        <v>0</v>
      </c>
      <c r="V79" s="24"/>
      <c r="W79" s="23"/>
      <c r="X79" s="2"/>
      <c r="Y79" s="22"/>
      <c r="Z79" s="22"/>
      <c r="AA79" s="22"/>
      <c r="AB79" s="91">
        <v>0</v>
      </c>
      <c r="AC79" s="22"/>
      <c r="AD79" s="23"/>
      <c r="AE79" s="2"/>
      <c r="AF79" s="21"/>
      <c r="AG79" s="21"/>
      <c r="AH79" s="21"/>
      <c r="AI79" s="119">
        <v>0</v>
      </c>
      <c r="AJ79" s="22"/>
      <c r="AK79" s="23"/>
      <c r="AL79" s="2"/>
      <c r="AM79" s="21"/>
      <c r="AN79" s="21"/>
      <c r="AO79" s="21"/>
      <c r="AP79" s="119">
        <v>0</v>
      </c>
      <c r="AQ79" s="22"/>
      <c r="AR79" s="23"/>
      <c r="AS79" s="2"/>
      <c r="AU79" s="13">
        <f t="shared" si="81"/>
        <v>0</v>
      </c>
    </row>
    <row r="80" spans="1:47" s="4" customFormat="1" x14ac:dyDescent="0.2">
      <c r="A80" s="14" t="s">
        <v>42</v>
      </c>
      <c r="C80" s="26"/>
      <c r="J80" s="2"/>
      <c r="K80" s="22"/>
      <c r="L80" s="22"/>
      <c r="M80" s="22"/>
      <c r="N80" s="91">
        <v>0</v>
      </c>
      <c r="O80" s="22"/>
      <c r="P80" s="23"/>
      <c r="Q80" s="2"/>
      <c r="R80" s="22"/>
      <c r="S80" s="22"/>
      <c r="T80" s="22"/>
      <c r="U80" s="91">
        <v>0</v>
      </c>
      <c r="V80" s="24"/>
      <c r="W80" s="23"/>
      <c r="X80" s="2"/>
      <c r="Y80" s="22"/>
      <c r="Z80" s="22"/>
      <c r="AA80" s="22"/>
      <c r="AB80" s="91">
        <v>0</v>
      </c>
      <c r="AC80" s="22"/>
      <c r="AD80" s="23"/>
      <c r="AE80" s="2"/>
      <c r="AF80" s="21"/>
      <c r="AG80" s="21"/>
      <c r="AH80" s="21"/>
      <c r="AI80" s="119">
        <v>0</v>
      </c>
      <c r="AJ80" s="22"/>
      <c r="AK80" s="23"/>
      <c r="AL80" s="2"/>
      <c r="AM80" s="21"/>
      <c r="AN80" s="21"/>
      <c r="AO80" s="21"/>
      <c r="AP80" s="119">
        <v>0</v>
      </c>
      <c r="AQ80" s="22"/>
      <c r="AR80" s="23"/>
      <c r="AS80" s="2"/>
      <c r="AU80" s="13">
        <f t="shared" si="81"/>
        <v>0</v>
      </c>
    </row>
    <row r="81" spans="1:55" s="4" customFormat="1" x14ac:dyDescent="0.2">
      <c r="D81" s="80" t="s">
        <v>73</v>
      </c>
      <c r="J81" s="2"/>
      <c r="K81" s="18"/>
      <c r="L81" s="18"/>
      <c r="M81" s="18"/>
      <c r="N81" s="15">
        <f>SUM(N67:N80)</f>
        <v>0</v>
      </c>
      <c r="O81" s="18"/>
      <c r="P81" s="19"/>
      <c r="Q81" s="2"/>
      <c r="R81" s="18"/>
      <c r="S81" s="18"/>
      <c r="T81" s="18"/>
      <c r="U81" s="15">
        <f>SUM(U67:U80)</f>
        <v>0</v>
      </c>
      <c r="V81" s="20"/>
      <c r="W81" s="19"/>
      <c r="X81" s="2"/>
      <c r="Y81" s="18"/>
      <c r="Z81" s="18"/>
      <c r="AA81" s="18"/>
      <c r="AB81" s="15">
        <f>SUM(AB67:AB80)</f>
        <v>0</v>
      </c>
      <c r="AC81" s="18"/>
      <c r="AD81" s="19"/>
      <c r="AE81" s="2"/>
      <c r="AF81" s="21"/>
      <c r="AG81" s="21"/>
      <c r="AH81" s="21"/>
      <c r="AI81" s="15">
        <f>SUM(AI67:AI80)</f>
        <v>0</v>
      </c>
      <c r="AJ81" s="18"/>
      <c r="AK81" s="19"/>
      <c r="AL81" s="2"/>
      <c r="AM81" s="21"/>
      <c r="AN81" s="21"/>
      <c r="AO81" s="21"/>
      <c r="AP81" s="15">
        <f>SUM(AP67:AP80)</f>
        <v>0</v>
      </c>
      <c r="AQ81" s="18"/>
      <c r="AR81" s="19"/>
      <c r="AS81" s="2"/>
      <c r="AU81" s="15">
        <f>SUM(AU67:AU80)</f>
        <v>0</v>
      </c>
      <c r="BC81" s="66"/>
    </row>
    <row r="82" spans="1:55" s="4" customFormat="1" x14ac:dyDescent="0.2">
      <c r="J82" s="2"/>
      <c r="K82" s="18"/>
      <c r="L82" s="18"/>
      <c r="M82" s="18"/>
      <c r="N82" s="10"/>
      <c r="O82" s="18"/>
      <c r="P82" s="19"/>
      <c r="Q82" s="2"/>
      <c r="R82" s="18"/>
      <c r="S82" s="18"/>
      <c r="T82" s="18"/>
      <c r="U82" s="10"/>
      <c r="V82" s="20"/>
      <c r="W82" s="19"/>
      <c r="X82" s="2"/>
      <c r="Y82" s="18"/>
      <c r="Z82" s="18"/>
      <c r="AA82" s="18"/>
      <c r="AB82" s="10"/>
      <c r="AC82" s="18"/>
      <c r="AD82" s="19"/>
      <c r="AE82" s="2"/>
      <c r="AF82" s="21"/>
      <c r="AG82" s="21"/>
      <c r="AH82" s="21"/>
      <c r="AI82" s="10"/>
      <c r="AJ82" s="18"/>
      <c r="AK82" s="19"/>
      <c r="AL82" s="2"/>
      <c r="AM82" s="21"/>
      <c r="AN82" s="21"/>
      <c r="AO82" s="21"/>
      <c r="AP82" s="10"/>
      <c r="AQ82" s="18"/>
      <c r="AR82" s="19"/>
      <c r="AS82" s="2"/>
      <c r="AU82" s="13"/>
    </row>
    <row r="83" spans="1:55" s="4" customFormat="1" x14ac:dyDescent="0.2">
      <c r="A83" s="1" t="s">
        <v>29</v>
      </c>
      <c r="J83" s="2"/>
      <c r="K83" s="18"/>
      <c r="L83" s="18"/>
      <c r="M83" s="18"/>
      <c r="N83" s="15">
        <f>N44+N52+N57+N81+N64</f>
        <v>0</v>
      </c>
      <c r="O83" s="18"/>
      <c r="P83" s="19"/>
      <c r="Q83" s="2"/>
      <c r="R83" s="18"/>
      <c r="S83" s="18"/>
      <c r="T83" s="18"/>
      <c r="U83" s="15">
        <f>U44+U52+U57+U81+U64</f>
        <v>0</v>
      </c>
      <c r="V83" s="20"/>
      <c r="W83" s="19"/>
      <c r="X83" s="2"/>
      <c r="Y83" s="18"/>
      <c r="Z83" s="18"/>
      <c r="AA83" s="18"/>
      <c r="AB83" s="15">
        <f>AB44+AB52+AB57+AB81+AB64</f>
        <v>0</v>
      </c>
      <c r="AC83" s="18"/>
      <c r="AD83" s="19"/>
      <c r="AE83" s="2"/>
      <c r="AF83" s="21"/>
      <c r="AG83" s="21"/>
      <c r="AH83" s="21"/>
      <c r="AI83" s="15">
        <f>AI44+AI52+AI57+AI81+AI64</f>
        <v>0</v>
      </c>
      <c r="AJ83" s="18"/>
      <c r="AK83" s="19"/>
      <c r="AL83" s="2"/>
      <c r="AM83" s="21"/>
      <c r="AN83" s="21"/>
      <c r="AO83" s="21"/>
      <c r="AP83" s="15">
        <f>AP44+AP52+AP57+AP81+AP64</f>
        <v>0</v>
      </c>
      <c r="AQ83" s="18"/>
      <c r="AR83" s="19"/>
      <c r="AS83" s="2"/>
      <c r="AU83" s="13">
        <f>AU44+AU52+AU57+AU81+AU64</f>
        <v>0</v>
      </c>
      <c r="AV83" s="10"/>
      <c r="AW83" s="10"/>
      <c r="AX83" s="10"/>
      <c r="AY83" s="10"/>
      <c r="AZ83" s="10"/>
      <c r="BA83" s="73"/>
    </row>
    <row r="84" spans="1:55" s="4" customFormat="1" x14ac:dyDescent="0.2">
      <c r="J84" s="2"/>
      <c r="K84" s="18"/>
      <c r="L84" s="18"/>
      <c r="M84" s="18"/>
      <c r="N84" s="10"/>
      <c r="O84" s="18"/>
      <c r="P84" s="19"/>
      <c r="Q84" s="2"/>
      <c r="R84" s="18"/>
      <c r="S84" s="18"/>
      <c r="T84" s="18"/>
      <c r="U84" s="10"/>
      <c r="V84" s="20"/>
      <c r="W84" s="19"/>
      <c r="X84" s="2"/>
      <c r="Y84" s="18"/>
      <c r="Z84" s="18"/>
      <c r="AA84" s="18"/>
      <c r="AB84" s="10"/>
      <c r="AC84" s="18"/>
      <c r="AD84" s="19"/>
      <c r="AE84" s="2"/>
      <c r="AF84" s="21"/>
      <c r="AG84" s="21"/>
      <c r="AH84" s="21"/>
      <c r="AI84" s="10"/>
      <c r="AJ84" s="18"/>
      <c r="AK84" s="19"/>
      <c r="AL84" s="2"/>
      <c r="AM84" s="21"/>
      <c r="AN84" s="21"/>
      <c r="AO84" s="21"/>
      <c r="AP84" s="10"/>
      <c r="AQ84" s="18"/>
      <c r="AR84" s="19"/>
      <c r="AS84" s="2"/>
      <c r="AU84" s="13"/>
      <c r="AV84" s="10"/>
      <c r="AW84" s="10"/>
      <c r="AX84" s="10"/>
      <c r="AY84" s="10"/>
      <c r="AZ84" s="10"/>
    </row>
    <row r="85" spans="1:55" s="4" customFormat="1" x14ac:dyDescent="0.2">
      <c r="A85" s="76" t="s">
        <v>78</v>
      </c>
      <c r="J85" s="2"/>
      <c r="K85" s="18"/>
      <c r="L85" s="18"/>
      <c r="M85" s="18"/>
      <c r="N85" s="10">
        <f>N83-N52-N71-N72-N73-N74-N75-N78+N91</f>
        <v>0</v>
      </c>
      <c r="O85" s="18"/>
      <c r="P85" s="19"/>
      <c r="Q85" s="2"/>
      <c r="R85" s="18"/>
      <c r="S85" s="18"/>
      <c r="T85" s="18"/>
      <c r="U85" s="10">
        <f>U83-U52-U71-U72-U73-U74-U75-U78+U91</f>
        <v>0</v>
      </c>
      <c r="V85" s="20"/>
      <c r="W85" s="19"/>
      <c r="X85" s="2"/>
      <c r="Y85" s="18"/>
      <c r="Z85" s="18"/>
      <c r="AA85" s="18"/>
      <c r="AB85" s="10">
        <f>AB83-AB52-AB71-AB72-AB73-AB74-AB75-AB78+AB91</f>
        <v>0</v>
      </c>
      <c r="AC85" s="18"/>
      <c r="AD85" s="19"/>
      <c r="AE85" s="2"/>
      <c r="AF85" s="21"/>
      <c r="AG85" s="21"/>
      <c r="AH85" s="21"/>
      <c r="AI85" s="10">
        <f>AI83-AI52-AI71-AI72-AI73-AI74-AI75-AI78+AI91</f>
        <v>0</v>
      </c>
      <c r="AJ85" s="18"/>
      <c r="AK85" s="19"/>
      <c r="AL85" s="2"/>
      <c r="AM85" s="21"/>
      <c r="AN85" s="21"/>
      <c r="AO85" s="21"/>
      <c r="AP85" s="10">
        <f>AP83-AP52-AP71-AP72-AP73-AP74-AP75-AP78+AP91</f>
        <v>0</v>
      </c>
      <c r="AQ85" s="18"/>
      <c r="AR85" s="19"/>
      <c r="AS85" s="2"/>
      <c r="AU85" s="13">
        <f>SUM(N85,U85,AB85,AI85,AP85)</f>
        <v>0</v>
      </c>
      <c r="AV85" s="74"/>
      <c r="AW85" s="74"/>
    </row>
    <row r="86" spans="1:55" s="4" customFormat="1" x14ac:dyDescent="0.2">
      <c r="A86" s="1" t="s">
        <v>30</v>
      </c>
      <c r="J86" s="2"/>
      <c r="K86" s="18"/>
      <c r="L86" s="18"/>
      <c r="M86" s="18"/>
      <c r="N86" s="10">
        <f>ROUND(Totals!$C$86*N85,0)</f>
        <v>0</v>
      </c>
      <c r="O86" s="18"/>
      <c r="P86" s="19"/>
      <c r="Q86" s="2"/>
      <c r="R86" s="18"/>
      <c r="S86" s="18"/>
      <c r="T86" s="18"/>
      <c r="U86" s="10">
        <f>ROUND(Totals!$C$86*U85,0)</f>
        <v>0</v>
      </c>
      <c r="V86" s="20"/>
      <c r="W86" s="19"/>
      <c r="X86" s="2"/>
      <c r="Y86" s="18"/>
      <c r="Z86" s="18"/>
      <c r="AA86" s="18"/>
      <c r="AB86" s="10">
        <f>ROUND(Totals!$C$86*AB85,0)</f>
        <v>0</v>
      </c>
      <c r="AC86" s="18"/>
      <c r="AD86" s="19"/>
      <c r="AE86" s="2"/>
      <c r="AF86" s="21"/>
      <c r="AG86" s="21"/>
      <c r="AH86" s="21"/>
      <c r="AI86" s="10">
        <f>ROUND(Totals!$C$86*AI85,0)</f>
        <v>0</v>
      </c>
      <c r="AJ86" s="18"/>
      <c r="AK86" s="19"/>
      <c r="AL86" s="2"/>
      <c r="AM86" s="21"/>
      <c r="AN86" s="21"/>
      <c r="AO86" s="21"/>
      <c r="AP86" s="10">
        <f>ROUND(Totals!$C$86*AP85,0)</f>
        <v>0</v>
      </c>
      <c r="AQ86" s="18"/>
      <c r="AR86" s="19"/>
      <c r="AS86" s="2"/>
      <c r="AU86" s="13">
        <f>SUM(N86,U86,AB86,AI86,AP86)</f>
        <v>0</v>
      </c>
      <c r="AV86" s="10"/>
      <c r="AW86" s="10"/>
      <c r="AX86" s="10"/>
      <c r="AY86" s="10"/>
      <c r="AZ86" s="10"/>
      <c r="BA86" s="73"/>
    </row>
    <row r="87" spans="1:55" s="4" customFormat="1" x14ac:dyDescent="0.2">
      <c r="A87" s="27"/>
      <c r="B87" s="4" t="s">
        <v>45</v>
      </c>
      <c r="J87" s="2"/>
      <c r="K87" s="18"/>
      <c r="L87" s="18"/>
      <c r="M87" s="18"/>
      <c r="N87" s="10"/>
      <c r="O87" s="18"/>
      <c r="P87" s="19"/>
      <c r="Q87" s="2"/>
      <c r="R87" s="18"/>
      <c r="S87" s="18"/>
      <c r="T87" s="18"/>
      <c r="U87" s="10"/>
      <c r="V87" s="20"/>
      <c r="W87" s="19"/>
      <c r="X87" s="2"/>
      <c r="Y87" s="18"/>
      <c r="Z87" s="18"/>
      <c r="AA87" s="18"/>
      <c r="AB87" s="10"/>
      <c r="AC87" s="18"/>
      <c r="AD87" s="19"/>
      <c r="AE87" s="2"/>
      <c r="AF87" s="21"/>
      <c r="AG87" s="21"/>
      <c r="AH87" s="21"/>
      <c r="AI87" s="10"/>
      <c r="AJ87" s="18"/>
      <c r="AK87" s="19"/>
      <c r="AL87" s="2"/>
      <c r="AM87" s="21"/>
      <c r="AN87" s="21"/>
      <c r="AO87" s="21"/>
      <c r="AP87" s="10"/>
      <c r="AQ87" s="18"/>
      <c r="AR87" s="19"/>
      <c r="AS87" s="2"/>
      <c r="AU87" s="13"/>
      <c r="AV87" s="10"/>
      <c r="AW87" s="10"/>
      <c r="AX87" s="10"/>
      <c r="AY87" s="10"/>
      <c r="AZ87" s="10"/>
    </row>
    <row r="88" spans="1:55" s="4" customFormat="1" ht="13.5" thickBot="1" x14ac:dyDescent="0.25">
      <c r="A88" s="1" t="s">
        <v>31</v>
      </c>
      <c r="J88" s="2"/>
      <c r="K88" s="18"/>
      <c r="L88" s="18"/>
      <c r="M88" s="18"/>
      <c r="N88" s="28">
        <f>N83+N86</f>
        <v>0</v>
      </c>
      <c r="O88" s="18"/>
      <c r="P88" s="19"/>
      <c r="Q88" s="2"/>
      <c r="R88" s="18"/>
      <c r="S88" s="18"/>
      <c r="T88" s="18"/>
      <c r="U88" s="28">
        <f>U83+U86</f>
        <v>0</v>
      </c>
      <c r="V88" s="20"/>
      <c r="W88" s="19"/>
      <c r="X88" s="2"/>
      <c r="Y88" s="18"/>
      <c r="Z88" s="18"/>
      <c r="AA88" s="18"/>
      <c r="AB88" s="28">
        <f>AB83+AB86</f>
        <v>0</v>
      </c>
      <c r="AC88" s="18"/>
      <c r="AD88" s="19"/>
      <c r="AE88" s="2"/>
      <c r="AF88" s="21"/>
      <c r="AG88" s="21"/>
      <c r="AH88" s="21"/>
      <c r="AI88" s="28">
        <f>AI83+AI86</f>
        <v>0</v>
      </c>
      <c r="AJ88" s="18"/>
      <c r="AK88" s="19"/>
      <c r="AL88" s="2"/>
      <c r="AM88" s="21"/>
      <c r="AN88" s="21"/>
      <c r="AO88" s="21"/>
      <c r="AP88" s="28">
        <f>AP83+AP86</f>
        <v>0</v>
      </c>
      <c r="AQ88" s="18"/>
      <c r="AR88" s="19"/>
      <c r="AS88" s="2"/>
      <c r="AU88" s="60">
        <f t="shared" ref="AU88" si="83">AU83+AU86</f>
        <v>0</v>
      </c>
      <c r="AV88" s="10"/>
      <c r="AW88" s="10"/>
      <c r="AX88" s="10"/>
      <c r="AY88" s="10"/>
      <c r="AZ88" s="10"/>
      <c r="BA88" s="73"/>
      <c r="BB88" s="3"/>
      <c r="BC88" s="73"/>
    </row>
    <row r="89" spans="1:55" s="4" customFormat="1" ht="13.5" thickTop="1" x14ac:dyDescent="0.2">
      <c r="J89" s="2"/>
      <c r="K89" s="18"/>
      <c r="L89" s="18"/>
      <c r="M89" s="18"/>
      <c r="N89" s="10"/>
      <c r="O89" s="18"/>
      <c r="P89" s="19"/>
      <c r="Q89" s="2"/>
      <c r="R89" s="18"/>
      <c r="S89" s="18"/>
      <c r="T89" s="18"/>
      <c r="U89" s="10"/>
      <c r="V89" s="20"/>
      <c r="W89" s="19"/>
      <c r="X89" s="2"/>
      <c r="Y89" s="18"/>
      <c r="Z89" s="18"/>
      <c r="AA89" s="18"/>
      <c r="AB89" s="10"/>
      <c r="AC89" s="18"/>
      <c r="AD89" s="19"/>
      <c r="AE89" s="2"/>
      <c r="AF89" s="21"/>
      <c r="AG89" s="21"/>
      <c r="AH89" s="21"/>
      <c r="AI89" s="10"/>
      <c r="AJ89" s="18"/>
      <c r="AK89" s="19"/>
      <c r="AL89" s="2"/>
      <c r="AM89" s="21"/>
      <c r="AN89" s="21"/>
      <c r="AO89" s="21"/>
      <c r="AP89" s="10"/>
      <c r="AQ89" s="18"/>
      <c r="AR89" s="19"/>
      <c r="AS89" s="2"/>
      <c r="AU89" s="13"/>
    </row>
    <row r="90" spans="1:55" s="4" customFormat="1" x14ac:dyDescent="0.2">
      <c r="J90" s="2"/>
      <c r="K90" s="18"/>
      <c r="L90" s="18"/>
      <c r="M90" s="18"/>
      <c r="N90" s="10"/>
      <c r="O90" s="18"/>
      <c r="P90" s="19"/>
      <c r="Q90" s="2"/>
      <c r="R90" s="18"/>
      <c r="S90" s="18"/>
      <c r="T90" s="18"/>
      <c r="U90" s="10"/>
      <c r="V90" s="20"/>
      <c r="W90" s="19"/>
      <c r="X90" s="2"/>
      <c r="Y90" s="18"/>
      <c r="Z90" s="18"/>
      <c r="AA90" s="18"/>
      <c r="AB90" s="10"/>
      <c r="AC90" s="18"/>
      <c r="AD90" s="19"/>
      <c r="AE90" s="2"/>
      <c r="AF90" s="21"/>
      <c r="AG90" s="21"/>
      <c r="AH90" s="21"/>
      <c r="AI90" s="10"/>
      <c r="AJ90" s="18"/>
      <c r="AK90" s="19"/>
      <c r="AL90" s="2"/>
      <c r="AM90" s="21"/>
      <c r="AN90" s="21"/>
      <c r="AO90" s="21"/>
      <c r="AP90" s="10"/>
      <c r="AQ90" s="18"/>
      <c r="AR90" s="19"/>
      <c r="AS90" s="2"/>
      <c r="AU90" s="13"/>
    </row>
    <row r="91" spans="1:55" s="4" customFormat="1" x14ac:dyDescent="0.2">
      <c r="A91" s="82"/>
      <c r="J91" s="2"/>
      <c r="K91" s="18"/>
      <c r="L91" s="18"/>
      <c r="M91" s="18"/>
      <c r="N91" s="10"/>
      <c r="O91" s="18"/>
      <c r="P91" s="19"/>
      <c r="Q91" s="2"/>
      <c r="R91" s="18"/>
      <c r="S91" s="18"/>
      <c r="T91" s="18"/>
      <c r="U91" s="10"/>
      <c r="V91" s="20"/>
      <c r="W91" s="19"/>
      <c r="X91" s="2"/>
      <c r="Y91" s="18"/>
      <c r="Z91" s="18"/>
      <c r="AA91" s="18"/>
      <c r="AB91" s="84"/>
      <c r="AC91" s="18"/>
      <c r="AD91" s="19"/>
      <c r="AE91" s="2"/>
      <c r="AF91" s="21"/>
      <c r="AG91" s="21"/>
      <c r="AH91" s="21"/>
      <c r="AI91" s="84"/>
      <c r="AJ91" s="18"/>
      <c r="AK91" s="19"/>
      <c r="AL91" s="2"/>
      <c r="AM91" s="21"/>
      <c r="AN91" s="21"/>
      <c r="AO91" s="21"/>
      <c r="AP91" s="84"/>
      <c r="AQ91" s="18"/>
      <c r="AR91" s="19"/>
      <c r="AS91" s="2"/>
      <c r="AU91" s="13"/>
      <c r="AV91" s="73"/>
    </row>
    <row r="92" spans="1:55" s="4" customFormat="1" x14ac:dyDescent="0.2">
      <c r="I92" s="17"/>
      <c r="J92" s="17"/>
      <c r="K92" s="17"/>
      <c r="L92" s="17"/>
      <c r="M92" s="17"/>
      <c r="P92" s="5"/>
      <c r="R92" s="10"/>
      <c r="S92" s="10"/>
      <c r="T92" s="10"/>
      <c r="W92" s="5"/>
      <c r="AD92" s="5"/>
      <c r="AK92" s="5"/>
      <c r="AR92" s="5"/>
      <c r="AU92" s="5"/>
    </row>
    <row r="93" spans="1:55" s="4" customFormat="1" x14ac:dyDescent="0.2">
      <c r="I93" s="17"/>
      <c r="J93" s="17"/>
      <c r="K93" s="17"/>
      <c r="L93" s="17"/>
      <c r="M93" s="17"/>
      <c r="N93" s="3"/>
      <c r="P93" s="5"/>
      <c r="R93" s="10"/>
      <c r="S93" s="10"/>
      <c r="T93" s="10"/>
      <c r="U93" s="3"/>
      <c r="W93" s="5"/>
      <c r="AB93" s="3"/>
      <c r="AD93" s="5"/>
      <c r="AI93" s="3"/>
      <c r="AK93" s="5"/>
      <c r="AR93" s="5"/>
      <c r="AU93" s="3"/>
    </row>
    <row r="94" spans="1:55" s="4" customFormat="1" x14ac:dyDescent="0.2">
      <c r="K94" s="17"/>
      <c r="L94" s="17"/>
      <c r="M94" s="17"/>
      <c r="R94" s="10"/>
      <c r="S94" s="10"/>
      <c r="T94" s="10"/>
    </row>
    <row r="95" spans="1:55" s="4" customFormat="1" x14ac:dyDescent="0.2">
      <c r="K95" s="17"/>
      <c r="L95" s="17"/>
      <c r="M95" s="17"/>
      <c r="R95" s="10"/>
      <c r="S95" s="10"/>
      <c r="T95" s="10"/>
    </row>
    <row r="96" spans="1:55" s="4" customFormat="1" ht="15" x14ac:dyDescent="0.2">
      <c r="B96" s="57"/>
      <c r="K96" s="10"/>
      <c r="L96" s="10"/>
      <c r="M96" s="10"/>
      <c r="O96" s="57"/>
      <c r="P96" s="57"/>
      <c r="Q96" s="57"/>
      <c r="U96" s="57"/>
      <c r="V96" s="58"/>
      <c r="W96" s="58"/>
      <c r="Y96" s="58"/>
      <c r="Z96" s="58"/>
      <c r="AA96" s="58"/>
      <c r="AB96" s="57"/>
      <c r="AC96" s="58"/>
      <c r="AE96" s="58"/>
      <c r="AF96" s="58"/>
      <c r="AG96" s="58"/>
      <c r="AH96" s="58"/>
      <c r="AI96" s="57"/>
      <c r="AP96" s="57"/>
    </row>
    <row r="97" spans="2:42" s="4" customFormat="1" ht="15" x14ac:dyDescent="0.2">
      <c r="K97" s="10"/>
      <c r="L97" s="10"/>
      <c r="M97" s="10"/>
      <c r="N97" s="31"/>
      <c r="R97" s="10"/>
      <c r="S97" s="10"/>
      <c r="T97" s="10"/>
      <c r="U97" s="29"/>
      <c r="AB97" s="32"/>
      <c r="AI97" s="29"/>
      <c r="AP97" s="29"/>
    </row>
    <row r="98" spans="2:42" s="4" customFormat="1" ht="15" x14ac:dyDescent="0.2">
      <c r="B98" s="30"/>
      <c r="K98" s="10"/>
      <c r="L98" s="10"/>
      <c r="M98" s="10"/>
      <c r="R98" s="10"/>
      <c r="S98" s="10"/>
      <c r="T98" s="10"/>
    </row>
    <row r="99" spans="2:42" s="4" customFormat="1" x14ac:dyDescent="0.2">
      <c r="K99" s="10"/>
      <c r="L99" s="10"/>
      <c r="M99" s="10"/>
      <c r="R99" s="10"/>
      <c r="S99" s="10"/>
      <c r="T99" s="10"/>
    </row>
    <row r="100" spans="2:42" s="4" customFormat="1" x14ac:dyDescent="0.2">
      <c r="K100" s="10"/>
      <c r="L100" s="10"/>
      <c r="M100" s="10"/>
      <c r="R100" s="10"/>
      <c r="S100" s="10"/>
      <c r="T100" s="10"/>
    </row>
    <row r="101" spans="2:42" s="4" customFormat="1" x14ac:dyDescent="0.2">
      <c r="K101" s="10"/>
      <c r="L101" s="10"/>
      <c r="M101" s="10"/>
      <c r="R101" s="10"/>
      <c r="S101" s="10"/>
      <c r="T101" s="10"/>
    </row>
    <row r="102" spans="2:42" s="4" customFormat="1" x14ac:dyDescent="0.2">
      <c r="K102" s="10"/>
      <c r="L102" s="10"/>
      <c r="M102" s="10"/>
      <c r="R102" s="10"/>
      <c r="S102" s="10"/>
      <c r="T102" s="10"/>
    </row>
    <row r="103" spans="2:42" s="4" customFormat="1" x14ac:dyDescent="0.2">
      <c r="B103" s="14"/>
      <c r="C103" s="14"/>
      <c r="D103" s="14"/>
      <c r="K103" s="10"/>
      <c r="L103" s="10"/>
      <c r="M103" s="10"/>
      <c r="R103" s="10"/>
      <c r="S103" s="10"/>
      <c r="T103" s="10"/>
    </row>
    <row r="104" spans="2:42" s="4" customFormat="1" x14ac:dyDescent="0.2">
      <c r="K104" s="10"/>
      <c r="L104" s="10"/>
      <c r="M104" s="10"/>
      <c r="R104" s="10"/>
      <c r="S104" s="10"/>
      <c r="T104" s="10"/>
    </row>
  </sheetData>
  <mergeCells count="17">
    <mergeCell ref="D55:I55"/>
    <mergeCell ref="D56:I56"/>
    <mergeCell ref="D67:I67"/>
    <mergeCell ref="AP4:AR4"/>
    <mergeCell ref="E14:I14"/>
    <mergeCell ref="C4:D4"/>
    <mergeCell ref="E4:I4"/>
    <mergeCell ref="N4:P4"/>
    <mergeCell ref="U4:W4"/>
    <mergeCell ref="AB4:AD4"/>
    <mergeCell ref="AI4:AK4"/>
    <mergeCell ref="AM2:AR2"/>
    <mergeCell ref="E2:I2"/>
    <mergeCell ref="K2:P2"/>
    <mergeCell ref="R2:W2"/>
    <mergeCell ref="Y2:AD2"/>
    <mergeCell ref="AF2:A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C9645-3641-4A10-B234-376CF5D5A069}">
  <dimension ref="A1:BC104"/>
  <sheetViews>
    <sheetView workbookViewId="0">
      <selection activeCell="A68" sqref="A68"/>
    </sheetView>
  </sheetViews>
  <sheetFormatPr defaultRowHeight="12.75" x14ac:dyDescent="0.2"/>
  <cols>
    <col min="1" max="1" width="21.28515625" style="4" customWidth="1"/>
    <col min="2" max="2" width="26.42578125" style="4" customWidth="1"/>
    <col min="3" max="3" width="17.85546875" style="4" customWidth="1"/>
    <col min="4" max="4" width="16.5703125" style="4" customWidth="1"/>
    <col min="5" max="9" width="5.28515625" style="4" customWidth="1"/>
    <col min="10" max="10" width="2" style="4" customWidth="1"/>
    <col min="11" max="13" width="12.28515625" style="10" hidden="1" customWidth="1"/>
    <col min="14" max="14" width="12" style="4" customWidth="1"/>
    <col min="15" max="16" width="10.28515625" style="4" customWidth="1"/>
    <col min="17" max="17" width="2" style="4" customWidth="1"/>
    <col min="18" max="20" width="12.28515625" style="10" hidden="1" customWidth="1"/>
    <col min="21" max="21" width="12.28515625" style="4" customWidth="1"/>
    <col min="22" max="23" width="10.7109375" style="4" customWidth="1"/>
    <col min="24" max="24" width="2" style="4" customWidth="1"/>
    <col min="25" max="27" width="11.7109375" style="4" hidden="1" customWidth="1"/>
    <col min="28" max="28" width="12.28515625" style="4" customWidth="1"/>
    <col min="29" max="30" width="10.7109375" style="4" customWidth="1"/>
    <col min="31" max="31" width="2" style="4" customWidth="1"/>
    <col min="32" max="34" width="13" style="4" hidden="1" customWidth="1"/>
    <col min="35" max="35" width="13.5703125" style="4" customWidth="1"/>
    <col min="36" max="37" width="10.7109375" style="4" customWidth="1"/>
    <col min="38" max="38" width="2" style="4" customWidth="1"/>
    <col min="39" max="41" width="11.7109375" style="4" hidden="1" customWidth="1"/>
    <col min="42" max="44" width="10.7109375" style="4" customWidth="1"/>
    <col min="45" max="45" width="2" style="4" customWidth="1"/>
    <col min="46" max="47" width="13.28515625" style="4" customWidth="1"/>
    <col min="48" max="48" width="12.28515625" style="4" customWidth="1"/>
    <col min="49" max="49" width="11.28515625" customWidth="1"/>
    <col min="50" max="50" width="11.140625" customWidth="1"/>
    <col min="51" max="51" width="11.7109375" customWidth="1"/>
    <col min="52" max="52" width="10.28515625" bestFit="1" customWidth="1"/>
    <col min="53" max="53" width="11.85546875" bestFit="1" customWidth="1"/>
    <col min="54" max="54" width="14.42578125" customWidth="1"/>
    <col min="55" max="55" width="15.28515625" customWidth="1"/>
  </cols>
  <sheetData>
    <row r="1" spans="1:49" s="4" customFormat="1" x14ac:dyDescent="0.2">
      <c r="A1" s="138" t="s">
        <v>143</v>
      </c>
      <c r="B1" s="1"/>
      <c r="C1" s="1"/>
      <c r="D1" s="1"/>
      <c r="J1" s="2"/>
      <c r="K1" s="59">
        <v>152775</v>
      </c>
      <c r="L1" s="35"/>
      <c r="M1" s="35"/>
      <c r="N1" s="1"/>
      <c r="O1" s="1"/>
      <c r="P1" s="1"/>
      <c r="Q1" s="2"/>
      <c r="R1" s="35"/>
      <c r="S1" s="35"/>
      <c r="T1" s="35"/>
      <c r="U1" s="1"/>
      <c r="V1" s="1"/>
      <c r="W1" s="1"/>
      <c r="X1" s="2"/>
      <c r="Y1" s="35"/>
      <c r="Z1" s="35"/>
      <c r="AA1" s="35"/>
      <c r="AB1" s="1"/>
      <c r="AC1" s="1"/>
      <c r="AD1" s="1"/>
      <c r="AE1" s="2"/>
      <c r="AF1" s="35"/>
      <c r="AG1" s="35"/>
      <c r="AH1" s="35"/>
      <c r="AI1" s="1"/>
      <c r="AJ1" s="1"/>
      <c r="AK1" s="1"/>
      <c r="AL1" s="2"/>
      <c r="AM1" s="35"/>
      <c r="AN1" s="35"/>
      <c r="AO1" s="35"/>
      <c r="AP1" s="1"/>
      <c r="AQ1" s="1"/>
      <c r="AR1" s="1"/>
      <c r="AS1" s="2"/>
    </row>
    <row r="2" spans="1:49" s="4" customFormat="1" ht="15.75" x14ac:dyDescent="0.25">
      <c r="A2" s="1" t="s">
        <v>61</v>
      </c>
      <c r="B2" s="67">
        <f>Totals!B2</f>
        <v>0.04</v>
      </c>
      <c r="C2" s="1"/>
      <c r="D2" s="1"/>
      <c r="E2" s="140" t="s">
        <v>63</v>
      </c>
      <c r="F2" s="140"/>
      <c r="G2" s="140"/>
      <c r="H2" s="140"/>
      <c r="I2" s="140"/>
      <c r="J2" s="2"/>
      <c r="K2" s="142" t="str">
        <f>Totals!K2</f>
        <v>Year 1</v>
      </c>
      <c r="L2" s="142"/>
      <c r="M2" s="142"/>
      <c r="N2" s="142"/>
      <c r="O2" s="142"/>
      <c r="P2" s="142"/>
      <c r="Q2" s="2"/>
      <c r="R2" s="142" t="str">
        <f>Totals!R2</f>
        <v>Year 2</v>
      </c>
      <c r="S2" s="142"/>
      <c r="T2" s="142"/>
      <c r="U2" s="142"/>
      <c r="V2" s="142"/>
      <c r="W2" s="142"/>
      <c r="X2" s="2"/>
      <c r="Y2" s="142" t="str">
        <f>Totals!Y2</f>
        <v>Year 3</v>
      </c>
      <c r="Z2" s="142"/>
      <c r="AA2" s="142"/>
      <c r="AB2" s="142"/>
      <c r="AC2" s="142"/>
      <c r="AD2" s="142"/>
      <c r="AE2" s="2"/>
      <c r="AF2" s="142" t="str">
        <f>Totals!AF2</f>
        <v>Year 4</v>
      </c>
      <c r="AG2" s="142"/>
      <c r="AH2" s="142"/>
      <c r="AI2" s="142"/>
      <c r="AJ2" s="142"/>
      <c r="AK2" s="142"/>
      <c r="AL2" s="2"/>
      <c r="AM2" s="142" t="str">
        <f>Totals!AM2</f>
        <v>Year 5</v>
      </c>
      <c r="AN2" s="142"/>
      <c r="AO2" s="142"/>
      <c r="AP2" s="142"/>
      <c r="AQ2" s="142"/>
      <c r="AR2" s="142"/>
      <c r="AS2" s="2"/>
      <c r="AU2" s="1"/>
    </row>
    <row r="3" spans="1:49" s="4" customFormat="1" ht="15.75" x14ac:dyDescent="0.25">
      <c r="A3" s="56"/>
      <c r="B3" s="1"/>
      <c r="C3" s="1"/>
      <c r="D3" s="1"/>
      <c r="E3" s="1"/>
      <c r="F3" s="1"/>
      <c r="G3" s="1"/>
      <c r="H3" s="1"/>
      <c r="I3" s="1"/>
      <c r="J3" s="2"/>
      <c r="Q3" s="2"/>
      <c r="X3" s="2"/>
      <c r="AE3" s="2"/>
      <c r="AL3" s="2"/>
      <c r="AS3" s="2"/>
      <c r="AU3" s="1"/>
    </row>
    <row r="4" spans="1:49" s="4" customFormat="1" x14ac:dyDescent="0.2">
      <c r="B4" s="1"/>
      <c r="C4" s="140" t="s">
        <v>34</v>
      </c>
      <c r="D4" s="140"/>
      <c r="E4" s="140" t="s">
        <v>54</v>
      </c>
      <c r="F4" s="140"/>
      <c r="G4" s="140"/>
      <c r="H4" s="140"/>
      <c r="I4" s="140"/>
      <c r="J4" s="2"/>
      <c r="K4" s="35"/>
      <c r="L4" s="35"/>
      <c r="M4" s="35"/>
      <c r="N4" s="141"/>
      <c r="O4" s="141"/>
      <c r="P4" s="141"/>
      <c r="Q4" s="2"/>
      <c r="R4" s="35"/>
      <c r="S4" s="35"/>
      <c r="T4" s="35"/>
      <c r="U4" s="141"/>
      <c r="V4" s="141"/>
      <c r="W4" s="141"/>
      <c r="X4" s="2"/>
      <c r="Y4" s="35"/>
      <c r="Z4" s="35"/>
      <c r="AA4" s="35"/>
      <c r="AB4" s="141"/>
      <c r="AC4" s="141"/>
      <c r="AD4" s="141"/>
      <c r="AE4" s="2"/>
      <c r="AF4" s="35"/>
      <c r="AG4" s="35"/>
      <c r="AH4" s="35"/>
      <c r="AI4" s="141"/>
      <c r="AJ4" s="141"/>
      <c r="AK4" s="141"/>
      <c r="AL4" s="2"/>
      <c r="AM4" s="35"/>
      <c r="AN4" s="35"/>
      <c r="AO4" s="35"/>
      <c r="AP4" s="141"/>
      <c r="AQ4" s="141"/>
      <c r="AR4" s="141"/>
      <c r="AS4" s="2"/>
      <c r="AT4" s="66" t="s">
        <v>62</v>
      </c>
      <c r="AU4" s="66" t="s">
        <v>35</v>
      </c>
      <c r="AW4" s="61" t="s">
        <v>60</v>
      </c>
    </row>
    <row r="5" spans="1:49" s="4" customFormat="1" x14ac:dyDescent="0.2">
      <c r="C5" s="4" t="s">
        <v>52</v>
      </c>
      <c r="D5" s="4" t="s">
        <v>53</v>
      </c>
      <c r="E5" s="4" t="s">
        <v>46</v>
      </c>
      <c r="F5" s="4" t="s">
        <v>47</v>
      </c>
      <c r="G5" s="4" t="s">
        <v>48</v>
      </c>
      <c r="H5" s="4" t="s">
        <v>49</v>
      </c>
      <c r="I5" s="4" t="s">
        <v>50</v>
      </c>
      <c r="J5" s="2"/>
      <c r="K5" s="36" t="s">
        <v>51</v>
      </c>
      <c r="L5" s="36" t="s">
        <v>56</v>
      </c>
      <c r="M5" s="36" t="s">
        <v>57</v>
      </c>
      <c r="N5" s="6" t="s">
        <v>34</v>
      </c>
      <c r="O5" s="34" t="s">
        <v>33</v>
      </c>
      <c r="P5" s="7" t="s">
        <v>8</v>
      </c>
      <c r="Q5" s="2"/>
      <c r="R5" s="36" t="s">
        <v>51</v>
      </c>
      <c r="S5" s="36" t="s">
        <v>56</v>
      </c>
      <c r="T5" s="36" t="s">
        <v>57</v>
      </c>
      <c r="U5" s="6" t="s">
        <v>34</v>
      </c>
      <c r="V5" s="34" t="s">
        <v>33</v>
      </c>
      <c r="W5" s="7" t="s">
        <v>8</v>
      </c>
      <c r="X5" s="2"/>
      <c r="Y5" s="36" t="s">
        <v>51</v>
      </c>
      <c r="Z5" s="36" t="s">
        <v>56</v>
      </c>
      <c r="AA5" s="36" t="s">
        <v>57</v>
      </c>
      <c r="AB5" s="6" t="s">
        <v>34</v>
      </c>
      <c r="AC5" s="34" t="s">
        <v>33</v>
      </c>
      <c r="AD5" s="7" t="s">
        <v>8</v>
      </c>
      <c r="AE5" s="2"/>
      <c r="AF5" s="36" t="s">
        <v>51</v>
      </c>
      <c r="AG5" s="36" t="s">
        <v>56</v>
      </c>
      <c r="AH5" s="36" t="s">
        <v>57</v>
      </c>
      <c r="AI5" s="6" t="s">
        <v>34</v>
      </c>
      <c r="AJ5" s="34" t="s">
        <v>33</v>
      </c>
      <c r="AK5" s="7" t="s">
        <v>8</v>
      </c>
      <c r="AL5" s="2"/>
      <c r="AM5" s="36" t="s">
        <v>51</v>
      </c>
      <c r="AN5" s="36" t="s">
        <v>56</v>
      </c>
      <c r="AO5" s="36" t="s">
        <v>57</v>
      </c>
      <c r="AP5" s="6" t="s">
        <v>34</v>
      </c>
      <c r="AQ5" s="34" t="s">
        <v>33</v>
      </c>
      <c r="AR5" s="7" t="s">
        <v>8</v>
      </c>
      <c r="AS5" s="2"/>
      <c r="AU5" s="7" t="s">
        <v>8</v>
      </c>
      <c r="AV5" s="8"/>
      <c r="AW5" s="8"/>
    </row>
    <row r="6" spans="1:49" s="4" customFormat="1" x14ac:dyDescent="0.2">
      <c r="A6" s="1" t="s">
        <v>9</v>
      </c>
      <c r="J6" s="2"/>
      <c r="K6" s="9"/>
      <c r="L6" s="17"/>
      <c r="M6" s="17"/>
      <c r="P6" s="5"/>
      <c r="Q6" s="2"/>
      <c r="R6" s="10"/>
      <c r="S6" s="10"/>
      <c r="T6" s="10"/>
      <c r="W6" s="5"/>
      <c r="X6" s="2"/>
      <c r="AD6" s="5"/>
      <c r="AE6" s="2"/>
      <c r="AK6" s="5"/>
      <c r="AL6" s="2"/>
      <c r="AR6" s="5"/>
      <c r="AS6" s="2"/>
      <c r="AU6" s="5"/>
      <c r="AW6" s="33">
        <f t="shared" ref="AW6:AW13" si="0">SUM(M7+T7+AA7+AH7+AO7)</f>
        <v>0</v>
      </c>
    </row>
    <row r="7" spans="1:49" s="4" customFormat="1" x14ac:dyDescent="0.2">
      <c r="A7" s="11" t="s">
        <v>0</v>
      </c>
      <c r="B7" s="83">
        <f>Totals!B7</f>
        <v>0</v>
      </c>
      <c r="C7" s="37">
        <f>Totals!C7</f>
        <v>0</v>
      </c>
      <c r="D7" s="37">
        <f>Totals!D7</f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2"/>
      <c r="K7" s="38">
        <f>($C7/9*12)+($D7)</f>
        <v>0</v>
      </c>
      <c r="L7" s="62">
        <f>K7/12/173.33333333</f>
        <v>0</v>
      </c>
      <c r="M7" s="63">
        <f t="shared" ref="M7:M12" si="1">E7*173.333333</f>
        <v>0</v>
      </c>
      <c r="N7" s="39">
        <f>ROUND((K7/12*$E7),0)</f>
        <v>0</v>
      </c>
      <c r="O7" s="39">
        <f t="shared" ref="O7:O12" si="2">ROUND(N7*$A$40,0)</f>
        <v>0</v>
      </c>
      <c r="P7" s="40">
        <f t="shared" ref="P7:P12" si="3">O7+N7</f>
        <v>0</v>
      </c>
      <c r="Q7" s="41"/>
      <c r="R7" s="39">
        <f t="shared" ref="R7:R12" si="4">ROUND(K7*(1+$B$2),0)</f>
        <v>0</v>
      </c>
      <c r="S7" s="62">
        <f>R7/12/173.33333333</f>
        <v>0</v>
      </c>
      <c r="T7" s="63">
        <f t="shared" ref="T7:T12" si="5">F7*173.333333</f>
        <v>0</v>
      </c>
      <c r="U7" s="39">
        <f>ROUND((R7/12*$F7),0)</f>
        <v>0</v>
      </c>
      <c r="V7" s="42">
        <f t="shared" ref="V7:V12" si="6">ROUND(U7*$A$40,0)</f>
        <v>0</v>
      </c>
      <c r="W7" s="40">
        <f t="shared" ref="W7:W12" si="7">V7+U7</f>
        <v>0</v>
      </c>
      <c r="X7" s="41"/>
      <c r="Y7" s="39">
        <f t="shared" ref="Y7:Y12" si="8">ROUND(R7*(1+$B$2),0)</f>
        <v>0</v>
      </c>
      <c r="Z7" s="62">
        <f>Y7/12/173.33333333</f>
        <v>0</v>
      </c>
      <c r="AA7" s="63">
        <f t="shared" ref="AA7:AA12" si="9">G7*173.333333</f>
        <v>0</v>
      </c>
      <c r="AB7" s="39">
        <f>ROUND((Y7/12*$G7),0)</f>
        <v>0</v>
      </c>
      <c r="AC7" s="39">
        <f t="shared" ref="AC7:AC12" si="10">ROUND(AB7*$A$40,0)</f>
        <v>0</v>
      </c>
      <c r="AD7" s="40">
        <f t="shared" ref="AD7:AD12" si="11">AC7+AB7</f>
        <v>0</v>
      </c>
      <c r="AE7" s="41"/>
      <c r="AF7" s="39">
        <f t="shared" ref="AF7:AF12" si="12">ROUND(Y7*(1+$B$2),0)</f>
        <v>0</v>
      </c>
      <c r="AG7" s="62">
        <f>AF7/12/173.33333333</f>
        <v>0</v>
      </c>
      <c r="AH7" s="63">
        <f t="shared" ref="AH7:AH12" si="13">H7*173.333333</f>
        <v>0</v>
      </c>
      <c r="AI7" s="39">
        <f>ROUND((AF7/12*$H7),0)</f>
        <v>0</v>
      </c>
      <c r="AJ7" s="39">
        <f t="shared" ref="AJ7:AJ12" si="14">ROUND(AI7*$A$40,0)</f>
        <v>0</v>
      </c>
      <c r="AK7" s="40">
        <f t="shared" ref="AK7:AK12" si="15">AJ7+AI7</f>
        <v>0</v>
      </c>
      <c r="AL7" s="41"/>
      <c r="AM7" s="39">
        <f t="shared" ref="AM7:AM12" si="16">ROUND(AF7*(1+$B$2),0)</f>
        <v>0</v>
      </c>
      <c r="AN7" s="62">
        <f>AM7/12/173.33333333</f>
        <v>0</v>
      </c>
      <c r="AO7" s="63">
        <f t="shared" ref="AO7:AO12" si="17">I7*173.333333</f>
        <v>0</v>
      </c>
      <c r="AP7" s="39">
        <f>ROUND((AM7/12*$I7),0)</f>
        <v>0</v>
      </c>
      <c r="AQ7" s="39">
        <f t="shared" ref="AQ7:AQ12" si="18">ROUND(AP7*$A$40,0)</f>
        <v>0</v>
      </c>
      <c r="AR7" s="40">
        <f t="shared" ref="AR7:AR12" si="19">AQ7+AP7</f>
        <v>0</v>
      </c>
      <c r="AS7" s="41"/>
      <c r="AT7" s="68">
        <f t="shared" ref="AT7:AT13" si="20">N7+U7+AB7+AI7+AP7</f>
        <v>0</v>
      </c>
      <c r="AU7" s="43">
        <f t="shared" ref="AU7:AU12" si="21">AR7+AK7+AD7+W7+P7</f>
        <v>0</v>
      </c>
      <c r="AV7" s="12"/>
      <c r="AW7" s="33">
        <f t="shared" si="0"/>
        <v>0</v>
      </c>
    </row>
    <row r="8" spans="1:49" s="4" customFormat="1" x14ac:dyDescent="0.2">
      <c r="A8" s="11" t="s">
        <v>1</v>
      </c>
      <c r="B8" s="83">
        <f>Totals!B8</f>
        <v>0</v>
      </c>
      <c r="C8" s="37">
        <f>Totals!C8</f>
        <v>0</v>
      </c>
      <c r="D8" s="37">
        <f>Totals!D8</f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2"/>
      <c r="K8" s="38">
        <f>(C8/9*12)+(D8)</f>
        <v>0</v>
      </c>
      <c r="L8" s="62">
        <f>K8/12/173.33333333</f>
        <v>0</v>
      </c>
      <c r="M8" s="63">
        <f t="shared" si="1"/>
        <v>0</v>
      </c>
      <c r="N8" s="39">
        <f t="shared" ref="N8:N12" si="22">ROUND((K8/12*$E8),0)</f>
        <v>0</v>
      </c>
      <c r="O8" s="39">
        <f t="shared" si="2"/>
        <v>0</v>
      </c>
      <c r="P8" s="40">
        <f t="shared" si="3"/>
        <v>0</v>
      </c>
      <c r="Q8" s="41"/>
      <c r="R8" s="39">
        <f t="shared" si="4"/>
        <v>0</v>
      </c>
      <c r="S8" s="62">
        <f>R8/12/173.33333333</f>
        <v>0</v>
      </c>
      <c r="T8" s="63">
        <f t="shared" si="5"/>
        <v>0</v>
      </c>
      <c r="U8" s="39">
        <f>ROUND((R8/12*$F8),0)</f>
        <v>0</v>
      </c>
      <c r="V8" s="42">
        <f t="shared" si="6"/>
        <v>0</v>
      </c>
      <c r="W8" s="40">
        <f t="shared" si="7"/>
        <v>0</v>
      </c>
      <c r="X8" s="41"/>
      <c r="Y8" s="39">
        <f t="shared" si="8"/>
        <v>0</v>
      </c>
      <c r="Z8" s="62">
        <f>Y8/12/173.33333333</f>
        <v>0</v>
      </c>
      <c r="AA8" s="63">
        <f t="shared" si="9"/>
        <v>0</v>
      </c>
      <c r="AB8" s="39">
        <f t="shared" ref="AB8:AB12" si="23">ROUND((Y8/12*$G8),0)</f>
        <v>0</v>
      </c>
      <c r="AC8" s="39">
        <f t="shared" si="10"/>
        <v>0</v>
      </c>
      <c r="AD8" s="40">
        <f t="shared" si="11"/>
        <v>0</v>
      </c>
      <c r="AE8" s="41"/>
      <c r="AF8" s="39">
        <f t="shared" si="12"/>
        <v>0</v>
      </c>
      <c r="AG8" s="62">
        <f>AF8/12/173.33333333</f>
        <v>0</v>
      </c>
      <c r="AH8" s="63">
        <f t="shared" si="13"/>
        <v>0</v>
      </c>
      <c r="AI8" s="39">
        <f t="shared" ref="AI8:AI12" si="24">ROUND((AF8/12*$H8),0)</f>
        <v>0</v>
      </c>
      <c r="AJ8" s="39">
        <f t="shared" si="14"/>
        <v>0</v>
      </c>
      <c r="AK8" s="40">
        <f t="shared" si="15"/>
        <v>0</v>
      </c>
      <c r="AL8" s="41"/>
      <c r="AM8" s="39">
        <f t="shared" si="16"/>
        <v>0</v>
      </c>
      <c r="AN8" s="62">
        <f>AM8/12/173.33333333</f>
        <v>0</v>
      </c>
      <c r="AO8" s="63">
        <f t="shared" si="17"/>
        <v>0</v>
      </c>
      <c r="AP8" s="39">
        <f t="shared" ref="AP8:AP12" si="25">ROUND((AM8/12*$I8),0)</f>
        <v>0</v>
      </c>
      <c r="AQ8" s="39">
        <f t="shared" si="18"/>
        <v>0</v>
      </c>
      <c r="AR8" s="40">
        <f t="shared" si="19"/>
        <v>0</v>
      </c>
      <c r="AS8" s="41"/>
      <c r="AT8" s="68">
        <f t="shared" si="20"/>
        <v>0</v>
      </c>
      <c r="AU8" s="43">
        <f t="shared" si="21"/>
        <v>0</v>
      </c>
      <c r="AV8" s="12"/>
      <c r="AW8" s="33">
        <f t="shared" si="0"/>
        <v>0</v>
      </c>
    </row>
    <row r="9" spans="1:49" s="4" customFormat="1" x14ac:dyDescent="0.2">
      <c r="A9" s="11" t="s">
        <v>2</v>
      </c>
      <c r="B9" s="83">
        <f>Totals!B9</f>
        <v>0</v>
      </c>
      <c r="C9" s="37">
        <f>Totals!C9</f>
        <v>0</v>
      </c>
      <c r="D9" s="37">
        <f>Totals!D9</f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2"/>
      <c r="K9" s="38">
        <f>(C9/9*12)+(D9)</f>
        <v>0</v>
      </c>
      <c r="L9" s="62">
        <f t="shared" ref="L9:L12" si="26">K9/12/173.33333333</f>
        <v>0</v>
      </c>
      <c r="M9" s="63">
        <f t="shared" si="1"/>
        <v>0</v>
      </c>
      <c r="N9" s="39">
        <f t="shared" si="22"/>
        <v>0</v>
      </c>
      <c r="O9" s="39">
        <f t="shared" si="2"/>
        <v>0</v>
      </c>
      <c r="P9" s="40">
        <f t="shared" si="3"/>
        <v>0</v>
      </c>
      <c r="Q9" s="41"/>
      <c r="R9" s="39">
        <f t="shared" si="4"/>
        <v>0</v>
      </c>
      <c r="S9" s="62">
        <f t="shared" ref="S9:S12" si="27">R9/12/173.33333333</f>
        <v>0</v>
      </c>
      <c r="T9" s="63">
        <f t="shared" si="5"/>
        <v>0</v>
      </c>
      <c r="U9" s="39">
        <f t="shared" ref="U9:U12" si="28">ROUND((R9/12*$F9),0)</f>
        <v>0</v>
      </c>
      <c r="V9" s="42">
        <f t="shared" si="6"/>
        <v>0</v>
      </c>
      <c r="W9" s="40">
        <f t="shared" si="7"/>
        <v>0</v>
      </c>
      <c r="X9" s="41"/>
      <c r="Y9" s="39">
        <f t="shared" si="8"/>
        <v>0</v>
      </c>
      <c r="Z9" s="62">
        <f t="shared" ref="Z9:Z12" si="29">Y9/12/173.33333333</f>
        <v>0</v>
      </c>
      <c r="AA9" s="63">
        <f t="shared" si="9"/>
        <v>0</v>
      </c>
      <c r="AB9" s="39">
        <f t="shared" si="23"/>
        <v>0</v>
      </c>
      <c r="AC9" s="39">
        <f t="shared" si="10"/>
        <v>0</v>
      </c>
      <c r="AD9" s="40">
        <f t="shared" si="11"/>
        <v>0</v>
      </c>
      <c r="AE9" s="41"/>
      <c r="AF9" s="39">
        <f t="shared" si="12"/>
        <v>0</v>
      </c>
      <c r="AG9" s="62">
        <f t="shared" ref="AG9:AG12" si="30">AF9/12/173.33333333</f>
        <v>0</v>
      </c>
      <c r="AH9" s="63">
        <f t="shared" si="13"/>
        <v>0</v>
      </c>
      <c r="AI9" s="39">
        <f t="shared" si="24"/>
        <v>0</v>
      </c>
      <c r="AJ9" s="39">
        <f t="shared" si="14"/>
        <v>0</v>
      </c>
      <c r="AK9" s="40">
        <f t="shared" si="15"/>
        <v>0</v>
      </c>
      <c r="AL9" s="41"/>
      <c r="AM9" s="39">
        <f t="shared" si="16"/>
        <v>0</v>
      </c>
      <c r="AN9" s="62">
        <f t="shared" ref="AN9:AN12" si="31">AM9/12/173.33333333</f>
        <v>0</v>
      </c>
      <c r="AO9" s="63">
        <f t="shared" si="17"/>
        <v>0</v>
      </c>
      <c r="AP9" s="39">
        <f t="shared" si="25"/>
        <v>0</v>
      </c>
      <c r="AQ9" s="39">
        <f t="shared" si="18"/>
        <v>0</v>
      </c>
      <c r="AR9" s="40">
        <f t="shared" si="19"/>
        <v>0</v>
      </c>
      <c r="AS9" s="41"/>
      <c r="AT9" s="68">
        <f t="shared" si="20"/>
        <v>0</v>
      </c>
      <c r="AU9" s="43">
        <f t="shared" si="21"/>
        <v>0</v>
      </c>
      <c r="AV9" s="12"/>
      <c r="AW9" s="33">
        <f t="shared" si="0"/>
        <v>0</v>
      </c>
    </row>
    <row r="10" spans="1:49" s="4" customFormat="1" x14ac:dyDescent="0.2">
      <c r="A10" s="11" t="s">
        <v>3</v>
      </c>
      <c r="B10" s="83">
        <f>Totals!B10</f>
        <v>0</v>
      </c>
      <c r="C10" s="37">
        <f>Totals!C10</f>
        <v>0</v>
      </c>
      <c r="D10" s="37">
        <f>Totals!D10</f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2"/>
      <c r="K10" s="38">
        <f>(C10/9*12)+(D10)</f>
        <v>0</v>
      </c>
      <c r="L10" s="62">
        <f t="shared" si="26"/>
        <v>0</v>
      </c>
      <c r="M10" s="63">
        <f t="shared" si="1"/>
        <v>0</v>
      </c>
      <c r="N10" s="39">
        <f t="shared" si="22"/>
        <v>0</v>
      </c>
      <c r="O10" s="39">
        <f t="shared" si="2"/>
        <v>0</v>
      </c>
      <c r="P10" s="40">
        <f t="shared" si="3"/>
        <v>0</v>
      </c>
      <c r="Q10" s="41"/>
      <c r="R10" s="39">
        <f t="shared" si="4"/>
        <v>0</v>
      </c>
      <c r="S10" s="62">
        <f t="shared" si="27"/>
        <v>0</v>
      </c>
      <c r="T10" s="63">
        <f t="shared" si="5"/>
        <v>0</v>
      </c>
      <c r="U10" s="39">
        <f t="shared" si="28"/>
        <v>0</v>
      </c>
      <c r="V10" s="42">
        <f t="shared" si="6"/>
        <v>0</v>
      </c>
      <c r="W10" s="40">
        <f t="shared" si="7"/>
        <v>0</v>
      </c>
      <c r="X10" s="41"/>
      <c r="Y10" s="39">
        <f t="shared" si="8"/>
        <v>0</v>
      </c>
      <c r="Z10" s="62">
        <f t="shared" si="29"/>
        <v>0</v>
      </c>
      <c r="AA10" s="63">
        <f t="shared" si="9"/>
        <v>0</v>
      </c>
      <c r="AB10" s="39">
        <f t="shared" si="23"/>
        <v>0</v>
      </c>
      <c r="AC10" s="39">
        <f t="shared" si="10"/>
        <v>0</v>
      </c>
      <c r="AD10" s="40">
        <f t="shared" si="11"/>
        <v>0</v>
      </c>
      <c r="AE10" s="41"/>
      <c r="AF10" s="39">
        <f t="shared" si="12"/>
        <v>0</v>
      </c>
      <c r="AG10" s="62">
        <f t="shared" si="30"/>
        <v>0</v>
      </c>
      <c r="AH10" s="63">
        <f t="shared" si="13"/>
        <v>0</v>
      </c>
      <c r="AI10" s="39">
        <f t="shared" si="24"/>
        <v>0</v>
      </c>
      <c r="AJ10" s="39">
        <f t="shared" si="14"/>
        <v>0</v>
      </c>
      <c r="AK10" s="40">
        <f t="shared" si="15"/>
        <v>0</v>
      </c>
      <c r="AL10" s="41"/>
      <c r="AM10" s="39">
        <f t="shared" si="16"/>
        <v>0</v>
      </c>
      <c r="AN10" s="62">
        <f t="shared" si="31"/>
        <v>0</v>
      </c>
      <c r="AO10" s="63">
        <f t="shared" si="17"/>
        <v>0</v>
      </c>
      <c r="AP10" s="39">
        <f t="shared" si="25"/>
        <v>0</v>
      </c>
      <c r="AQ10" s="39">
        <f t="shared" si="18"/>
        <v>0</v>
      </c>
      <c r="AR10" s="40">
        <f t="shared" si="19"/>
        <v>0</v>
      </c>
      <c r="AS10" s="41"/>
      <c r="AT10" s="68">
        <f t="shared" si="20"/>
        <v>0</v>
      </c>
      <c r="AU10" s="43">
        <f t="shared" si="21"/>
        <v>0</v>
      </c>
      <c r="AV10" s="12"/>
      <c r="AW10" s="33">
        <f t="shared" si="0"/>
        <v>0</v>
      </c>
    </row>
    <row r="11" spans="1:49" s="4" customFormat="1" x14ac:dyDescent="0.2">
      <c r="A11" s="11" t="s">
        <v>4</v>
      </c>
      <c r="B11" s="83">
        <f>Totals!B11</f>
        <v>0</v>
      </c>
      <c r="C11" s="37">
        <f>Totals!C11</f>
        <v>0</v>
      </c>
      <c r="D11" s="37">
        <f>Totals!D11</f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2"/>
      <c r="K11" s="38">
        <f>(C11/9*12)+(D11)</f>
        <v>0</v>
      </c>
      <c r="L11" s="62">
        <f t="shared" si="26"/>
        <v>0</v>
      </c>
      <c r="M11" s="63">
        <f t="shared" si="1"/>
        <v>0</v>
      </c>
      <c r="N11" s="39">
        <f t="shared" si="22"/>
        <v>0</v>
      </c>
      <c r="O11" s="39">
        <f t="shared" si="2"/>
        <v>0</v>
      </c>
      <c r="P11" s="40">
        <f t="shared" si="3"/>
        <v>0</v>
      </c>
      <c r="Q11" s="41"/>
      <c r="R11" s="39">
        <f t="shared" si="4"/>
        <v>0</v>
      </c>
      <c r="S11" s="62">
        <f t="shared" si="27"/>
        <v>0</v>
      </c>
      <c r="T11" s="63">
        <f t="shared" si="5"/>
        <v>0</v>
      </c>
      <c r="U11" s="39">
        <f t="shared" si="28"/>
        <v>0</v>
      </c>
      <c r="V11" s="42">
        <f t="shared" si="6"/>
        <v>0</v>
      </c>
      <c r="W11" s="40">
        <f t="shared" si="7"/>
        <v>0</v>
      </c>
      <c r="X11" s="41"/>
      <c r="Y11" s="39">
        <f t="shared" si="8"/>
        <v>0</v>
      </c>
      <c r="Z11" s="62">
        <f t="shared" si="29"/>
        <v>0</v>
      </c>
      <c r="AA11" s="63">
        <f t="shared" si="9"/>
        <v>0</v>
      </c>
      <c r="AB11" s="39">
        <f t="shared" si="23"/>
        <v>0</v>
      </c>
      <c r="AC11" s="39">
        <f t="shared" si="10"/>
        <v>0</v>
      </c>
      <c r="AD11" s="40">
        <f t="shared" si="11"/>
        <v>0</v>
      </c>
      <c r="AE11" s="41"/>
      <c r="AF11" s="39">
        <f t="shared" si="12"/>
        <v>0</v>
      </c>
      <c r="AG11" s="62">
        <f t="shared" si="30"/>
        <v>0</v>
      </c>
      <c r="AH11" s="63">
        <f t="shared" si="13"/>
        <v>0</v>
      </c>
      <c r="AI11" s="39">
        <f t="shared" si="24"/>
        <v>0</v>
      </c>
      <c r="AJ11" s="39">
        <f t="shared" si="14"/>
        <v>0</v>
      </c>
      <c r="AK11" s="40">
        <f t="shared" si="15"/>
        <v>0</v>
      </c>
      <c r="AL11" s="41"/>
      <c r="AM11" s="39">
        <f t="shared" si="16"/>
        <v>0</v>
      </c>
      <c r="AN11" s="62">
        <f t="shared" si="31"/>
        <v>0</v>
      </c>
      <c r="AO11" s="63">
        <f t="shared" si="17"/>
        <v>0</v>
      </c>
      <c r="AP11" s="39">
        <f t="shared" si="25"/>
        <v>0</v>
      </c>
      <c r="AQ11" s="39">
        <f t="shared" si="18"/>
        <v>0</v>
      </c>
      <c r="AR11" s="40">
        <f t="shared" si="19"/>
        <v>0</v>
      </c>
      <c r="AS11" s="41"/>
      <c r="AT11" s="68">
        <f t="shared" si="20"/>
        <v>0</v>
      </c>
      <c r="AU11" s="43">
        <f t="shared" si="21"/>
        <v>0</v>
      </c>
      <c r="AV11" s="12"/>
      <c r="AW11" s="33">
        <f t="shared" si="0"/>
        <v>0</v>
      </c>
    </row>
    <row r="12" spans="1:49" s="4" customFormat="1" x14ac:dyDescent="0.2">
      <c r="A12" s="11" t="s">
        <v>5</v>
      </c>
      <c r="B12" s="83">
        <f>Totals!B12</f>
        <v>0</v>
      </c>
      <c r="C12" s="37">
        <f>Totals!C12</f>
        <v>0</v>
      </c>
      <c r="D12" s="37">
        <f>Totals!D12</f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2"/>
      <c r="K12" s="38">
        <f>(C12/9*12)+(D12)</f>
        <v>0</v>
      </c>
      <c r="L12" s="62">
        <f t="shared" si="26"/>
        <v>0</v>
      </c>
      <c r="M12" s="63">
        <f t="shared" si="1"/>
        <v>0</v>
      </c>
      <c r="N12" s="39">
        <f t="shared" si="22"/>
        <v>0</v>
      </c>
      <c r="O12" s="39">
        <f t="shared" si="2"/>
        <v>0</v>
      </c>
      <c r="P12" s="40">
        <f t="shared" si="3"/>
        <v>0</v>
      </c>
      <c r="Q12" s="41"/>
      <c r="R12" s="39">
        <f t="shared" si="4"/>
        <v>0</v>
      </c>
      <c r="S12" s="62">
        <f t="shared" si="27"/>
        <v>0</v>
      </c>
      <c r="T12" s="63">
        <f t="shared" si="5"/>
        <v>0</v>
      </c>
      <c r="U12" s="39">
        <f t="shared" si="28"/>
        <v>0</v>
      </c>
      <c r="V12" s="42">
        <f t="shared" si="6"/>
        <v>0</v>
      </c>
      <c r="W12" s="40">
        <f t="shared" si="7"/>
        <v>0</v>
      </c>
      <c r="X12" s="41"/>
      <c r="Y12" s="39">
        <f t="shared" si="8"/>
        <v>0</v>
      </c>
      <c r="Z12" s="62">
        <f t="shared" si="29"/>
        <v>0</v>
      </c>
      <c r="AA12" s="63">
        <f t="shared" si="9"/>
        <v>0</v>
      </c>
      <c r="AB12" s="39">
        <f t="shared" si="23"/>
        <v>0</v>
      </c>
      <c r="AC12" s="39">
        <f t="shared" si="10"/>
        <v>0</v>
      </c>
      <c r="AD12" s="40">
        <f t="shared" si="11"/>
        <v>0</v>
      </c>
      <c r="AE12" s="41"/>
      <c r="AF12" s="39">
        <f t="shared" si="12"/>
        <v>0</v>
      </c>
      <c r="AG12" s="62">
        <f t="shared" si="30"/>
        <v>0</v>
      </c>
      <c r="AH12" s="63">
        <f t="shared" si="13"/>
        <v>0</v>
      </c>
      <c r="AI12" s="39">
        <f t="shared" si="24"/>
        <v>0</v>
      </c>
      <c r="AJ12" s="39">
        <f t="shared" si="14"/>
        <v>0</v>
      </c>
      <c r="AK12" s="40">
        <f t="shared" si="15"/>
        <v>0</v>
      </c>
      <c r="AL12" s="41"/>
      <c r="AM12" s="39">
        <f t="shared" si="16"/>
        <v>0</v>
      </c>
      <c r="AN12" s="62">
        <f t="shared" si="31"/>
        <v>0</v>
      </c>
      <c r="AO12" s="63">
        <f t="shared" si="17"/>
        <v>0</v>
      </c>
      <c r="AP12" s="39">
        <f t="shared" si="25"/>
        <v>0</v>
      </c>
      <c r="AQ12" s="39">
        <f t="shared" si="18"/>
        <v>0</v>
      </c>
      <c r="AR12" s="40">
        <f t="shared" si="19"/>
        <v>0</v>
      </c>
      <c r="AS12" s="41"/>
      <c r="AT12" s="68">
        <f t="shared" si="20"/>
        <v>0</v>
      </c>
      <c r="AU12" s="43">
        <f t="shared" si="21"/>
        <v>0</v>
      </c>
      <c r="AV12" s="12"/>
      <c r="AW12" s="33">
        <f t="shared" si="0"/>
        <v>0</v>
      </c>
    </row>
    <row r="13" spans="1:49" s="4" customFormat="1" x14ac:dyDescent="0.2">
      <c r="A13" s="77" t="s">
        <v>10</v>
      </c>
      <c r="D13" s="80" t="s">
        <v>71</v>
      </c>
      <c r="E13" s="33">
        <f>SUM(E7:E12)</f>
        <v>0</v>
      </c>
      <c r="F13" s="33">
        <f>SUM(F7:F12)</f>
        <v>0</v>
      </c>
      <c r="G13" s="33">
        <f>SUM(G7:G12)</f>
        <v>0</v>
      </c>
      <c r="H13" s="33">
        <f>SUM(H7:H12)</f>
        <v>0</v>
      </c>
      <c r="I13" s="33">
        <f>SUM(I7:I12)</f>
        <v>0</v>
      </c>
      <c r="J13" s="2"/>
      <c r="K13" s="9"/>
      <c r="L13" s="17"/>
      <c r="M13" s="64"/>
      <c r="N13" s="54">
        <f>SUM(N7:N12)</f>
        <v>0</v>
      </c>
      <c r="O13" s="54">
        <f>SUM(O7:O12)</f>
        <v>0</v>
      </c>
      <c r="P13" s="55">
        <f>SUM(P7:P12)</f>
        <v>0</v>
      </c>
      <c r="Q13" s="41"/>
      <c r="R13" s="46"/>
      <c r="S13" s="46"/>
      <c r="T13" s="64"/>
      <c r="U13" s="54">
        <f t="shared" ref="U13:W13" si="32">SUM(U7:U12)</f>
        <v>0</v>
      </c>
      <c r="V13" s="54">
        <f t="shared" si="32"/>
        <v>0</v>
      </c>
      <c r="W13" s="55">
        <f t="shared" si="32"/>
        <v>0</v>
      </c>
      <c r="X13" s="41"/>
      <c r="Y13" s="46"/>
      <c r="Z13" s="46"/>
      <c r="AA13" s="64"/>
      <c r="AB13" s="54">
        <f t="shared" ref="AB13:AD13" si="33">SUM(AB7:AB12)</f>
        <v>0</v>
      </c>
      <c r="AC13" s="54">
        <f t="shared" si="33"/>
        <v>0</v>
      </c>
      <c r="AD13" s="55">
        <f t="shared" si="33"/>
        <v>0</v>
      </c>
      <c r="AE13" s="41"/>
      <c r="AF13" s="46"/>
      <c r="AG13" s="46"/>
      <c r="AH13" s="64"/>
      <c r="AI13" s="54">
        <f t="shared" ref="AI13:AK13" si="34">SUM(AI7:AI12)</f>
        <v>0</v>
      </c>
      <c r="AJ13" s="54">
        <f t="shared" si="34"/>
        <v>0</v>
      </c>
      <c r="AK13" s="55">
        <f t="shared" si="34"/>
        <v>0</v>
      </c>
      <c r="AL13" s="41"/>
      <c r="AM13" s="46"/>
      <c r="AN13" s="46"/>
      <c r="AO13" s="64"/>
      <c r="AP13" s="54">
        <f t="shared" ref="AP13:AR13" si="35">SUM(AP7:AP12)</f>
        <v>0</v>
      </c>
      <c r="AQ13" s="54">
        <f t="shared" si="35"/>
        <v>0</v>
      </c>
      <c r="AR13" s="55">
        <f t="shared" si="35"/>
        <v>0</v>
      </c>
      <c r="AS13" s="41"/>
      <c r="AT13" s="69">
        <f t="shared" si="20"/>
        <v>0</v>
      </c>
      <c r="AU13" s="55">
        <f>SUM(AU7:AU12)</f>
        <v>0</v>
      </c>
      <c r="AV13" s="10"/>
      <c r="AW13" s="33">
        <f t="shared" si="0"/>
        <v>0</v>
      </c>
    </row>
    <row r="14" spans="1:49" s="4" customFormat="1" x14ac:dyDescent="0.2">
      <c r="E14" s="140" t="s">
        <v>54</v>
      </c>
      <c r="F14" s="140"/>
      <c r="G14" s="140"/>
      <c r="H14" s="140"/>
      <c r="I14" s="140"/>
      <c r="J14" s="2"/>
      <c r="K14" s="9"/>
      <c r="L14" s="17"/>
      <c r="M14" s="64"/>
      <c r="N14" s="10"/>
      <c r="O14" s="10"/>
      <c r="P14" s="13"/>
      <c r="Q14" s="2"/>
      <c r="R14" s="10"/>
      <c r="S14" s="10"/>
      <c r="T14" s="64"/>
      <c r="U14" s="10"/>
      <c r="V14" s="17"/>
      <c r="W14" s="13"/>
      <c r="X14" s="2"/>
      <c r="Y14" s="10"/>
      <c r="Z14" s="10"/>
      <c r="AA14" s="64"/>
      <c r="AB14" s="10"/>
      <c r="AC14" s="10"/>
      <c r="AD14" s="13"/>
      <c r="AE14" s="2"/>
      <c r="AF14" s="10"/>
      <c r="AG14" s="10"/>
      <c r="AH14" s="64"/>
      <c r="AI14" s="10"/>
      <c r="AJ14" s="10"/>
      <c r="AK14" s="13"/>
      <c r="AL14" s="2"/>
      <c r="AM14" s="10"/>
      <c r="AN14" s="10"/>
      <c r="AO14" s="64"/>
      <c r="AP14" s="10"/>
      <c r="AQ14" s="10"/>
      <c r="AR14" s="13"/>
      <c r="AS14" s="2"/>
      <c r="AU14" s="13"/>
      <c r="AW14" s="33"/>
    </row>
    <row r="15" spans="1:49" s="4" customFormat="1" x14ac:dyDescent="0.2">
      <c r="A15" s="1" t="s">
        <v>11</v>
      </c>
      <c r="C15" s="4" t="s">
        <v>43</v>
      </c>
      <c r="D15" s="4" t="s">
        <v>53</v>
      </c>
      <c r="E15" s="4" t="s">
        <v>46</v>
      </c>
      <c r="F15" s="4" t="s">
        <v>47</v>
      </c>
      <c r="G15" s="4" t="s">
        <v>48</v>
      </c>
      <c r="H15" s="4" t="s">
        <v>49</v>
      </c>
      <c r="I15" s="4" t="s">
        <v>50</v>
      </c>
      <c r="J15" s="2"/>
      <c r="K15" s="9"/>
      <c r="L15" s="17"/>
      <c r="M15" s="64"/>
      <c r="N15" s="10"/>
      <c r="O15" s="10"/>
      <c r="P15" s="13"/>
      <c r="Q15" s="2"/>
      <c r="R15" s="10"/>
      <c r="S15" s="10"/>
      <c r="T15" s="64"/>
      <c r="U15" s="10"/>
      <c r="V15" s="17"/>
      <c r="W15" s="13"/>
      <c r="X15" s="2"/>
      <c r="Y15" s="10"/>
      <c r="Z15" s="10"/>
      <c r="AA15" s="64"/>
      <c r="AB15" s="10"/>
      <c r="AC15" s="10"/>
      <c r="AD15" s="13"/>
      <c r="AE15" s="2"/>
      <c r="AF15" s="10"/>
      <c r="AG15" s="10"/>
      <c r="AH15" s="64"/>
      <c r="AI15" s="10"/>
      <c r="AJ15" s="10"/>
      <c r="AK15" s="13"/>
      <c r="AL15" s="2"/>
      <c r="AM15" s="10"/>
      <c r="AN15" s="10"/>
      <c r="AO15" s="64"/>
      <c r="AP15" s="10"/>
      <c r="AQ15" s="10"/>
      <c r="AR15" s="13"/>
      <c r="AS15" s="2"/>
      <c r="AU15" s="13"/>
      <c r="AW15" s="33"/>
    </row>
    <row r="16" spans="1:49" s="4" customFormat="1" x14ac:dyDescent="0.2">
      <c r="A16" s="61" t="s">
        <v>59</v>
      </c>
      <c r="B16" s="83">
        <f>Totals!B16</f>
        <v>0</v>
      </c>
      <c r="C16" s="90">
        <v>0</v>
      </c>
      <c r="D16" s="91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2"/>
      <c r="K16" s="38">
        <f>($D16)</f>
        <v>0</v>
      </c>
      <c r="L16" s="62">
        <f t="shared" ref="L16:L24" si="36">K16/12/173.33333333</f>
        <v>0</v>
      </c>
      <c r="M16" s="63">
        <f>E16*173.333333*$C$16</f>
        <v>0</v>
      </c>
      <c r="N16" s="39">
        <f>ROUND((K16/12*$E16*$C16),0)</f>
        <v>0</v>
      </c>
      <c r="O16" s="39">
        <f>ROUND(N16*$A$41,0)</f>
        <v>0</v>
      </c>
      <c r="P16" s="40">
        <f t="shared" ref="P16:P35" si="37">O16+N16</f>
        <v>0</v>
      </c>
      <c r="Q16" s="41"/>
      <c r="R16" s="39">
        <f t="shared" ref="R16:R35" si="38">ROUND(K16*(1+$B$2),0)</f>
        <v>0</v>
      </c>
      <c r="S16" s="62">
        <f t="shared" ref="S16:S24" si="39">R16/12/173.33333333</f>
        <v>0</v>
      </c>
      <c r="T16" s="63">
        <f>F16*173.333333*$C$16</f>
        <v>0</v>
      </c>
      <c r="U16" s="39">
        <f>ROUND((R16/12*$F16*$C16),0)</f>
        <v>0</v>
      </c>
      <c r="V16" s="42">
        <f>ROUND(U16*$A$41,0)</f>
        <v>0</v>
      </c>
      <c r="W16" s="40">
        <f t="shared" ref="W16:W35" si="40">V16+U16</f>
        <v>0</v>
      </c>
      <c r="X16" s="41"/>
      <c r="Y16" s="39">
        <f t="shared" ref="Y16:Y35" si="41">ROUND(R16*(1+$B$2),0)</f>
        <v>0</v>
      </c>
      <c r="Z16" s="62">
        <f t="shared" ref="Z16:Z24" si="42">Y16/12/173.33333333</f>
        <v>0</v>
      </c>
      <c r="AA16" s="63">
        <f>G16*173.333333*$C$16</f>
        <v>0</v>
      </c>
      <c r="AB16" s="39">
        <f>ROUND((Y16/12*$G16*$C16),0)</f>
        <v>0</v>
      </c>
      <c r="AC16" s="39">
        <f>ROUND(AB16*$A$41,0)</f>
        <v>0</v>
      </c>
      <c r="AD16" s="40">
        <f t="shared" ref="AD16:AD35" si="43">AC16+AB16</f>
        <v>0</v>
      </c>
      <c r="AE16" s="41"/>
      <c r="AF16" s="39">
        <f t="shared" ref="AF16:AF35" si="44">ROUND(Y16*(1+$B$2),0)</f>
        <v>0</v>
      </c>
      <c r="AG16" s="62">
        <f t="shared" ref="AG16:AG24" si="45">AF16/12/173.33333333</f>
        <v>0</v>
      </c>
      <c r="AH16" s="63">
        <f>H16*173.333333*$C$16</f>
        <v>0</v>
      </c>
      <c r="AI16" s="39">
        <f>ROUND((AF16/12*$H16*$C16),0)</f>
        <v>0</v>
      </c>
      <c r="AJ16" s="39">
        <f>ROUND(AI16*$A$41,0)</f>
        <v>0</v>
      </c>
      <c r="AK16" s="40">
        <f t="shared" ref="AK16:AK35" si="46">AJ16+AI16</f>
        <v>0</v>
      </c>
      <c r="AL16" s="41"/>
      <c r="AM16" s="39">
        <f t="shared" ref="AM16:AM35" si="47">ROUND(AF16*(1+$B$2),0)</f>
        <v>0</v>
      </c>
      <c r="AN16" s="62">
        <f t="shared" ref="AN16:AN24" si="48">AM16/12/173.33333333</f>
        <v>0</v>
      </c>
      <c r="AO16" s="63">
        <f>I16*173.333333*$C$16</f>
        <v>0</v>
      </c>
      <c r="AP16" s="39">
        <f>ROUND((AM16/12*$I16*$C16),0)</f>
        <v>0</v>
      </c>
      <c r="AQ16" s="39">
        <f>ROUND(AP16*$A$41,0)</f>
        <v>0</v>
      </c>
      <c r="AR16" s="40">
        <f t="shared" ref="AR16:AR35" si="49">AQ16+AP16</f>
        <v>0</v>
      </c>
      <c r="AS16" s="41"/>
      <c r="AT16" s="68">
        <f t="shared" ref="AT16:AT37" si="50">N16+U16+AB16+AI16+AP16</f>
        <v>0</v>
      </c>
      <c r="AU16" s="43">
        <f t="shared" ref="AU16:AU36" si="51">AR16+AK16+AD16+W16+P16</f>
        <v>0</v>
      </c>
      <c r="AW16" s="33">
        <f>SUM(M21+T21+AA21+AH21+AO21)</f>
        <v>0</v>
      </c>
    </row>
    <row r="17" spans="1:49" s="4" customFormat="1" x14ac:dyDescent="0.2">
      <c r="A17" s="61" t="s">
        <v>59</v>
      </c>
      <c r="B17" s="83">
        <f>Totals!B17</f>
        <v>0</v>
      </c>
      <c r="C17" s="90">
        <v>0</v>
      </c>
      <c r="D17" s="91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2"/>
      <c r="K17" s="38">
        <f>($D17)</f>
        <v>0</v>
      </c>
      <c r="L17" s="62">
        <f t="shared" si="36"/>
        <v>0</v>
      </c>
      <c r="M17" s="63">
        <f>E17*173.333333*$C$16</f>
        <v>0</v>
      </c>
      <c r="N17" s="39">
        <f>ROUND((K17/12*$E17*$C17),0)</f>
        <v>0</v>
      </c>
      <c r="O17" s="39">
        <f>ROUND(N17*$A$41,0)</f>
        <v>0</v>
      </c>
      <c r="P17" s="40">
        <f t="shared" si="37"/>
        <v>0</v>
      </c>
      <c r="Q17" s="41"/>
      <c r="R17" s="39">
        <f t="shared" si="38"/>
        <v>0</v>
      </c>
      <c r="S17" s="62">
        <f t="shared" si="39"/>
        <v>0</v>
      </c>
      <c r="T17" s="63">
        <f>F17*173.333333*$C$16</f>
        <v>0</v>
      </c>
      <c r="U17" s="39">
        <f>ROUND((R17/12*$F17*$C17),0)</f>
        <v>0</v>
      </c>
      <c r="V17" s="42">
        <f>ROUND(U17*$A$41,0)</f>
        <v>0</v>
      </c>
      <c r="W17" s="40">
        <f t="shared" si="40"/>
        <v>0</v>
      </c>
      <c r="X17" s="41"/>
      <c r="Y17" s="39">
        <f t="shared" si="41"/>
        <v>0</v>
      </c>
      <c r="Z17" s="62">
        <f t="shared" si="42"/>
        <v>0</v>
      </c>
      <c r="AA17" s="63">
        <f>G17*173.333333*$C$16</f>
        <v>0</v>
      </c>
      <c r="AB17" s="39">
        <f>ROUND((Y17/12*$G17*$C17),0)</f>
        <v>0</v>
      </c>
      <c r="AC17" s="39">
        <f>ROUND(AB17*$A$41,0)</f>
        <v>0</v>
      </c>
      <c r="AD17" s="40">
        <f t="shared" si="43"/>
        <v>0</v>
      </c>
      <c r="AE17" s="41"/>
      <c r="AF17" s="39">
        <f t="shared" si="44"/>
        <v>0</v>
      </c>
      <c r="AG17" s="62">
        <f t="shared" si="45"/>
        <v>0</v>
      </c>
      <c r="AH17" s="63">
        <f>H17*173.333333*$C$16</f>
        <v>0</v>
      </c>
      <c r="AI17" s="39">
        <f>ROUND((AF17/12*$H17*$C17),0)</f>
        <v>0</v>
      </c>
      <c r="AJ17" s="39">
        <f>ROUND(AI17*$A$41,0)</f>
        <v>0</v>
      </c>
      <c r="AK17" s="40">
        <f t="shared" si="46"/>
        <v>0</v>
      </c>
      <c r="AL17" s="41"/>
      <c r="AM17" s="39">
        <f t="shared" si="47"/>
        <v>0</v>
      </c>
      <c r="AN17" s="62">
        <f t="shared" si="48"/>
        <v>0</v>
      </c>
      <c r="AO17" s="63">
        <f>I17*173.333333*$C$16</f>
        <v>0</v>
      </c>
      <c r="AP17" s="39">
        <f>ROUND((AM17/12*$I17*$C17),0)</f>
        <v>0</v>
      </c>
      <c r="AQ17" s="39">
        <f>ROUND(AP17*$A$41,0)</f>
        <v>0</v>
      </c>
      <c r="AR17" s="40">
        <f t="shared" si="49"/>
        <v>0</v>
      </c>
      <c r="AS17" s="41"/>
      <c r="AT17" s="68">
        <f t="shared" si="50"/>
        <v>0</v>
      </c>
      <c r="AU17" s="43">
        <f t="shared" si="51"/>
        <v>0</v>
      </c>
      <c r="AW17" s="33">
        <f>SUM(M22+T22+AA22+AH22+AO22)</f>
        <v>0</v>
      </c>
    </row>
    <row r="18" spans="1:49" s="4" customFormat="1" x14ac:dyDescent="0.2">
      <c r="A18" s="61" t="s">
        <v>59</v>
      </c>
      <c r="B18" s="83">
        <f>Totals!B18</f>
        <v>0</v>
      </c>
      <c r="C18" s="90">
        <v>0</v>
      </c>
      <c r="D18" s="91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2"/>
      <c r="K18" s="38">
        <f>($D18)</f>
        <v>0</v>
      </c>
      <c r="L18" s="62">
        <f t="shared" si="36"/>
        <v>0</v>
      </c>
      <c r="M18" s="63">
        <f>E18*173.333333*$C$16</f>
        <v>0</v>
      </c>
      <c r="N18" s="39">
        <f>ROUND((K18/12*$E18*$C18),0)</f>
        <v>0</v>
      </c>
      <c r="O18" s="39">
        <f>ROUND(N18*$A$41,0)</f>
        <v>0</v>
      </c>
      <c r="P18" s="40">
        <f t="shared" si="37"/>
        <v>0</v>
      </c>
      <c r="Q18" s="41"/>
      <c r="R18" s="39">
        <f t="shared" si="38"/>
        <v>0</v>
      </c>
      <c r="S18" s="62">
        <f t="shared" si="39"/>
        <v>0</v>
      </c>
      <c r="T18" s="63">
        <f>F18*173.333333*$C$16</f>
        <v>0</v>
      </c>
      <c r="U18" s="39">
        <f>ROUND((R18/12*$F18*$C18),0)</f>
        <v>0</v>
      </c>
      <c r="V18" s="42">
        <f>ROUND(U18*$A$41,0)</f>
        <v>0</v>
      </c>
      <c r="W18" s="40">
        <f t="shared" si="40"/>
        <v>0</v>
      </c>
      <c r="X18" s="41"/>
      <c r="Y18" s="39">
        <f t="shared" si="41"/>
        <v>0</v>
      </c>
      <c r="Z18" s="62">
        <f t="shared" si="42"/>
        <v>0</v>
      </c>
      <c r="AA18" s="63">
        <f>G18*173.333333*$C$16</f>
        <v>0</v>
      </c>
      <c r="AB18" s="39">
        <f>ROUND((Y18/12*$G18*$C18),0)</f>
        <v>0</v>
      </c>
      <c r="AC18" s="39">
        <f>ROUND(AB18*$A$41,0)</f>
        <v>0</v>
      </c>
      <c r="AD18" s="40">
        <f t="shared" si="43"/>
        <v>0</v>
      </c>
      <c r="AE18" s="41"/>
      <c r="AF18" s="39">
        <f t="shared" si="44"/>
        <v>0</v>
      </c>
      <c r="AG18" s="62">
        <f t="shared" si="45"/>
        <v>0</v>
      </c>
      <c r="AH18" s="63">
        <f>H18*173.333333*$C$16</f>
        <v>0</v>
      </c>
      <c r="AI18" s="39">
        <f>ROUND((AF18/12*$H18*$C18),0)</f>
        <v>0</v>
      </c>
      <c r="AJ18" s="39">
        <f>ROUND(AI18*$A$41,0)</f>
        <v>0</v>
      </c>
      <c r="AK18" s="40">
        <f t="shared" si="46"/>
        <v>0</v>
      </c>
      <c r="AL18" s="41"/>
      <c r="AM18" s="39">
        <f t="shared" si="47"/>
        <v>0</v>
      </c>
      <c r="AN18" s="62">
        <f t="shared" si="48"/>
        <v>0</v>
      </c>
      <c r="AO18" s="63">
        <f>I18*173.333333*$C$16</f>
        <v>0</v>
      </c>
      <c r="AP18" s="39">
        <f>ROUND((AM18/12*$I18*$C18),0)</f>
        <v>0</v>
      </c>
      <c r="AQ18" s="39">
        <f>ROUND(AP18*$A$41,0)</f>
        <v>0</v>
      </c>
      <c r="AR18" s="40">
        <f t="shared" si="49"/>
        <v>0</v>
      </c>
      <c r="AS18" s="41"/>
      <c r="AT18" s="68">
        <f t="shared" si="50"/>
        <v>0</v>
      </c>
      <c r="AU18" s="43">
        <f t="shared" si="51"/>
        <v>0</v>
      </c>
      <c r="AW18" s="33">
        <f>SUM(M25+T25+AA25+AH25+AO25)</f>
        <v>0</v>
      </c>
    </row>
    <row r="19" spans="1:49" s="4" customFormat="1" x14ac:dyDescent="0.2">
      <c r="A19" s="61" t="s">
        <v>59</v>
      </c>
      <c r="B19" s="83">
        <f>Totals!B19</f>
        <v>0</v>
      </c>
      <c r="C19" s="90">
        <v>0</v>
      </c>
      <c r="D19" s="91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2"/>
      <c r="K19" s="38">
        <f>($D19)</f>
        <v>0</v>
      </c>
      <c r="L19" s="62">
        <f t="shared" si="36"/>
        <v>0</v>
      </c>
      <c r="M19" s="63">
        <f>E19*173.333333*$C$16</f>
        <v>0</v>
      </c>
      <c r="N19" s="39">
        <f>ROUND((K19/12*$E19*$C19),0)</f>
        <v>0</v>
      </c>
      <c r="O19" s="39">
        <f>ROUND(N19*$A$41,0)</f>
        <v>0</v>
      </c>
      <c r="P19" s="40">
        <f t="shared" si="37"/>
        <v>0</v>
      </c>
      <c r="Q19" s="41"/>
      <c r="R19" s="39">
        <f t="shared" si="38"/>
        <v>0</v>
      </c>
      <c r="S19" s="62">
        <f t="shared" si="39"/>
        <v>0</v>
      </c>
      <c r="T19" s="63">
        <f>F19*173.333333*$C$16</f>
        <v>0</v>
      </c>
      <c r="U19" s="39">
        <f>ROUND((R19/12*$F19*$C19),0)</f>
        <v>0</v>
      </c>
      <c r="V19" s="42">
        <f>ROUND(U19*$A$41,0)</f>
        <v>0</v>
      </c>
      <c r="W19" s="40">
        <f t="shared" si="40"/>
        <v>0</v>
      </c>
      <c r="X19" s="41"/>
      <c r="Y19" s="39">
        <f t="shared" si="41"/>
        <v>0</v>
      </c>
      <c r="Z19" s="62">
        <f t="shared" si="42"/>
        <v>0</v>
      </c>
      <c r="AA19" s="63">
        <f>G19*173.333333*$C$16</f>
        <v>0</v>
      </c>
      <c r="AB19" s="39">
        <f>ROUND((Y19/12*$G19*$C19),0)</f>
        <v>0</v>
      </c>
      <c r="AC19" s="39">
        <f>ROUND(AB19*$A$41,0)</f>
        <v>0</v>
      </c>
      <c r="AD19" s="40">
        <f t="shared" si="43"/>
        <v>0</v>
      </c>
      <c r="AE19" s="41"/>
      <c r="AF19" s="39">
        <f t="shared" si="44"/>
        <v>0</v>
      </c>
      <c r="AG19" s="62">
        <f t="shared" si="45"/>
        <v>0</v>
      </c>
      <c r="AH19" s="63">
        <f>H19*173.333333*$C$16</f>
        <v>0</v>
      </c>
      <c r="AI19" s="39">
        <f>ROUND((AF19/12*$H19*$C19),0)</f>
        <v>0</v>
      </c>
      <c r="AJ19" s="39">
        <f>ROUND(AI19*$A$41,0)</f>
        <v>0</v>
      </c>
      <c r="AK19" s="40">
        <f t="shared" si="46"/>
        <v>0</v>
      </c>
      <c r="AL19" s="41"/>
      <c r="AM19" s="39">
        <f t="shared" si="47"/>
        <v>0</v>
      </c>
      <c r="AN19" s="62">
        <f t="shared" si="48"/>
        <v>0</v>
      </c>
      <c r="AO19" s="63">
        <f>I19*173.333333*$C$16</f>
        <v>0</v>
      </c>
      <c r="AP19" s="39">
        <f>ROUND((AM19/12*$I19*$C19),0)</f>
        <v>0</v>
      </c>
      <c r="AQ19" s="39">
        <f>ROUND(AP19*$A$41,0)</f>
        <v>0</v>
      </c>
      <c r="AR19" s="40">
        <f t="shared" si="49"/>
        <v>0</v>
      </c>
      <c r="AS19" s="41"/>
      <c r="AT19" s="68">
        <f t="shared" si="50"/>
        <v>0</v>
      </c>
      <c r="AU19" s="43">
        <f t="shared" si="51"/>
        <v>0</v>
      </c>
      <c r="AW19" s="33">
        <f>SUM(M26+T26+AA26+AH26+AO26)</f>
        <v>0</v>
      </c>
    </row>
    <row r="20" spans="1:49" s="4" customFormat="1" x14ac:dyDescent="0.2">
      <c r="A20" s="4" t="s">
        <v>32</v>
      </c>
      <c r="B20" s="83">
        <f>Totals!B20</f>
        <v>0</v>
      </c>
      <c r="C20" s="90">
        <v>0</v>
      </c>
      <c r="D20" s="91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2"/>
      <c r="K20" s="38">
        <f t="shared" ref="K20:K35" si="52">($D20)</f>
        <v>0</v>
      </c>
      <c r="L20" s="62">
        <f t="shared" si="36"/>
        <v>0</v>
      </c>
      <c r="M20" s="63">
        <f>E20*173.333333*$C$21</f>
        <v>0</v>
      </c>
      <c r="N20" s="39">
        <f t="shared" ref="N20:N35" si="53">ROUND((K20/12*$E20*$C20),0)</f>
        <v>0</v>
      </c>
      <c r="O20" s="39">
        <f>ROUND(N20*$A$40,0)</f>
        <v>0</v>
      </c>
      <c r="P20" s="40">
        <f t="shared" si="37"/>
        <v>0</v>
      </c>
      <c r="Q20" s="41"/>
      <c r="R20" s="39">
        <f t="shared" si="38"/>
        <v>0</v>
      </c>
      <c r="S20" s="62">
        <f t="shared" si="39"/>
        <v>0</v>
      </c>
      <c r="T20" s="63">
        <f>F20*173.333333*$C$21</f>
        <v>0</v>
      </c>
      <c r="U20" s="39">
        <f t="shared" ref="U20:U35" si="54">ROUND((R20/12*$F20*$C20),0)</f>
        <v>0</v>
      </c>
      <c r="V20" s="39">
        <f>ROUND(U20*$A$40,0)</f>
        <v>0</v>
      </c>
      <c r="W20" s="40">
        <f t="shared" si="40"/>
        <v>0</v>
      </c>
      <c r="X20" s="41"/>
      <c r="Y20" s="39">
        <f t="shared" si="41"/>
        <v>0</v>
      </c>
      <c r="Z20" s="62">
        <f t="shared" si="42"/>
        <v>0</v>
      </c>
      <c r="AA20" s="63">
        <f>G20*173.333333*$C$21</f>
        <v>0</v>
      </c>
      <c r="AB20" s="39">
        <f t="shared" ref="AB20:AB35" si="55">ROUND((Y20/12*$G20*$C20),0)</f>
        <v>0</v>
      </c>
      <c r="AC20" s="39">
        <f>ROUND(AB20*$A$40,0)</f>
        <v>0</v>
      </c>
      <c r="AD20" s="40">
        <f t="shared" si="43"/>
        <v>0</v>
      </c>
      <c r="AE20" s="41"/>
      <c r="AF20" s="39">
        <f t="shared" si="44"/>
        <v>0</v>
      </c>
      <c r="AG20" s="62">
        <f t="shared" si="45"/>
        <v>0</v>
      </c>
      <c r="AH20" s="63">
        <f>H20*173.333333*$C$21</f>
        <v>0</v>
      </c>
      <c r="AI20" s="39">
        <f t="shared" ref="AI20:AI35" si="56">ROUND((AF20/12*$H20*$C20),0)</f>
        <v>0</v>
      </c>
      <c r="AJ20" s="39">
        <f>ROUND(AI20*$A$40,0)</f>
        <v>0</v>
      </c>
      <c r="AK20" s="40">
        <f t="shared" si="46"/>
        <v>0</v>
      </c>
      <c r="AL20" s="41"/>
      <c r="AM20" s="39">
        <f t="shared" si="47"/>
        <v>0</v>
      </c>
      <c r="AN20" s="62">
        <f t="shared" si="48"/>
        <v>0</v>
      </c>
      <c r="AO20" s="63">
        <f>I20*173.333333*$C$21</f>
        <v>0</v>
      </c>
      <c r="AP20" s="39">
        <f t="shared" ref="AP20:AP35" si="57">ROUND((AM20/12*$I20*$C20),0)</f>
        <v>0</v>
      </c>
      <c r="AQ20" s="39">
        <f>ROUND(AP20*$A$40,0)</f>
        <v>0</v>
      </c>
      <c r="AR20" s="40">
        <f t="shared" si="49"/>
        <v>0</v>
      </c>
      <c r="AS20" s="41"/>
      <c r="AT20" s="68">
        <f t="shared" si="50"/>
        <v>0</v>
      </c>
      <c r="AU20" s="43">
        <f t="shared" si="51"/>
        <v>0</v>
      </c>
      <c r="AW20" s="33">
        <f t="shared" ref="AW20:AW35" si="58">SUM(M21+T21+AA21+AH21+AO21)</f>
        <v>0</v>
      </c>
    </row>
    <row r="21" spans="1:49" s="4" customFormat="1" x14ac:dyDescent="0.2">
      <c r="A21" s="4" t="s">
        <v>32</v>
      </c>
      <c r="B21" s="83">
        <f>Totals!B21</f>
        <v>0</v>
      </c>
      <c r="C21" s="90">
        <v>0</v>
      </c>
      <c r="D21" s="91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2"/>
      <c r="K21" s="38">
        <f t="shared" si="52"/>
        <v>0</v>
      </c>
      <c r="L21" s="62">
        <f t="shared" si="36"/>
        <v>0</v>
      </c>
      <c r="M21" s="63">
        <f>E21*173.333333*$C$21</f>
        <v>0</v>
      </c>
      <c r="N21" s="39">
        <f t="shared" si="53"/>
        <v>0</v>
      </c>
      <c r="O21" s="39">
        <f>ROUND(N21*$A$40,0)</f>
        <v>0</v>
      </c>
      <c r="P21" s="40">
        <f t="shared" si="37"/>
        <v>0</v>
      </c>
      <c r="Q21" s="41"/>
      <c r="R21" s="39">
        <f t="shared" si="38"/>
        <v>0</v>
      </c>
      <c r="S21" s="62">
        <f t="shared" si="39"/>
        <v>0</v>
      </c>
      <c r="T21" s="63">
        <f>F21*173.333333*$C$21</f>
        <v>0</v>
      </c>
      <c r="U21" s="39">
        <f t="shared" si="54"/>
        <v>0</v>
      </c>
      <c r="V21" s="39">
        <f>ROUND(U21*$A$40,0)</f>
        <v>0</v>
      </c>
      <c r="W21" s="40">
        <f t="shared" si="40"/>
        <v>0</v>
      </c>
      <c r="X21" s="41"/>
      <c r="Y21" s="39">
        <f t="shared" si="41"/>
        <v>0</v>
      </c>
      <c r="Z21" s="62">
        <f t="shared" si="42"/>
        <v>0</v>
      </c>
      <c r="AA21" s="63">
        <f>G21*173.333333*$C$21</f>
        <v>0</v>
      </c>
      <c r="AB21" s="39">
        <f t="shared" si="55"/>
        <v>0</v>
      </c>
      <c r="AC21" s="39">
        <f>ROUND(AB21*$A$40,0)</f>
        <v>0</v>
      </c>
      <c r="AD21" s="40">
        <f t="shared" si="43"/>
        <v>0</v>
      </c>
      <c r="AE21" s="41"/>
      <c r="AF21" s="39">
        <f t="shared" si="44"/>
        <v>0</v>
      </c>
      <c r="AG21" s="62">
        <f t="shared" si="45"/>
        <v>0</v>
      </c>
      <c r="AH21" s="63">
        <f>H21*173.333333*$C$21</f>
        <v>0</v>
      </c>
      <c r="AI21" s="39">
        <f t="shared" si="56"/>
        <v>0</v>
      </c>
      <c r="AJ21" s="39">
        <f>ROUND(AI21*$A$40,0)</f>
        <v>0</v>
      </c>
      <c r="AK21" s="40">
        <f t="shared" si="46"/>
        <v>0</v>
      </c>
      <c r="AL21" s="41"/>
      <c r="AM21" s="39">
        <f t="shared" si="47"/>
        <v>0</v>
      </c>
      <c r="AN21" s="62">
        <f t="shared" si="48"/>
        <v>0</v>
      </c>
      <c r="AO21" s="63">
        <f>I21*173.333333*$C$21</f>
        <v>0</v>
      </c>
      <c r="AP21" s="39">
        <f t="shared" si="57"/>
        <v>0</v>
      </c>
      <c r="AQ21" s="39">
        <f>ROUND(AP21*$A$40,0)</f>
        <v>0</v>
      </c>
      <c r="AR21" s="40">
        <f t="shared" si="49"/>
        <v>0</v>
      </c>
      <c r="AS21" s="41"/>
      <c r="AT21" s="68">
        <f t="shared" si="50"/>
        <v>0</v>
      </c>
      <c r="AU21" s="43">
        <f t="shared" si="51"/>
        <v>0</v>
      </c>
      <c r="AW21" s="33">
        <f t="shared" si="58"/>
        <v>0</v>
      </c>
    </row>
    <row r="22" spans="1:49" s="4" customFormat="1" x14ac:dyDescent="0.2">
      <c r="A22" s="4" t="s">
        <v>32</v>
      </c>
      <c r="B22" s="83">
        <f>Totals!B22</f>
        <v>0</v>
      </c>
      <c r="C22" s="90">
        <v>0</v>
      </c>
      <c r="D22" s="91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2"/>
      <c r="K22" s="38">
        <f t="shared" si="52"/>
        <v>0</v>
      </c>
      <c r="L22" s="62">
        <f t="shared" si="36"/>
        <v>0</v>
      </c>
      <c r="M22" s="63">
        <f>E22*173.333333*$C$22</f>
        <v>0</v>
      </c>
      <c r="N22" s="39">
        <f t="shared" si="53"/>
        <v>0</v>
      </c>
      <c r="O22" s="39">
        <f>ROUND(N22*$A$40,0)</f>
        <v>0</v>
      </c>
      <c r="P22" s="40">
        <f t="shared" si="37"/>
        <v>0</v>
      </c>
      <c r="Q22" s="41"/>
      <c r="R22" s="39">
        <f t="shared" si="38"/>
        <v>0</v>
      </c>
      <c r="S22" s="62">
        <f t="shared" si="39"/>
        <v>0</v>
      </c>
      <c r="T22" s="63">
        <f>F22*173.333333*$C$22</f>
        <v>0</v>
      </c>
      <c r="U22" s="39">
        <f t="shared" si="54"/>
        <v>0</v>
      </c>
      <c r="V22" s="39">
        <f>ROUND(U22*$A$40,0)</f>
        <v>0</v>
      </c>
      <c r="W22" s="40">
        <f t="shared" si="40"/>
        <v>0</v>
      </c>
      <c r="X22" s="41"/>
      <c r="Y22" s="39">
        <f t="shared" si="41"/>
        <v>0</v>
      </c>
      <c r="Z22" s="62">
        <f t="shared" si="42"/>
        <v>0</v>
      </c>
      <c r="AA22" s="63">
        <f>G22*173.333333*$C$22</f>
        <v>0</v>
      </c>
      <c r="AB22" s="39">
        <f t="shared" si="55"/>
        <v>0</v>
      </c>
      <c r="AC22" s="39">
        <f>ROUND(AB22*$A$40,0)</f>
        <v>0</v>
      </c>
      <c r="AD22" s="40">
        <f t="shared" si="43"/>
        <v>0</v>
      </c>
      <c r="AE22" s="41"/>
      <c r="AF22" s="39">
        <f t="shared" si="44"/>
        <v>0</v>
      </c>
      <c r="AG22" s="62">
        <f t="shared" si="45"/>
        <v>0</v>
      </c>
      <c r="AH22" s="63">
        <f>H22*173.333333*$C$22</f>
        <v>0</v>
      </c>
      <c r="AI22" s="39">
        <f t="shared" si="56"/>
        <v>0</v>
      </c>
      <c r="AJ22" s="39">
        <f>ROUND(AI22*$A$40,0)</f>
        <v>0</v>
      </c>
      <c r="AK22" s="40">
        <f t="shared" si="46"/>
        <v>0</v>
      </c>
      <c r="AL22" s="41"/>
      <c r="AM22" s="39">
        <f t="shared" si="47"/>
        <v>0</v>
      </c>
      <c r="AN22" s="62">
        <f t="shared" si="48"/>
        <v>0</v>
      </c>
      <c r="AO22" s="63">
        <f>I22*173.333333*$C$22</f>
        <v>0</v>
      </c>
      <c r="AP22" s="39">
        <f t="shared" si="57"/>
        <v>0</v>
      </c>
      <c r="AQ22" s="39">
        <f>ROUND(AP22*$A$40,0)</f>
        <v>0</v>
      </c>
      <c r="AR22" s="40">
        <f t="shared" si="49"/>
        <v>0</v>
      </c>
      <c r="AS22" s="41"/>
      <c r="AT22" s="68">
        <f t="shared" si="50"/>
        <v>0</v>
      </c>
      <c r="AU22" s="43">
        <f t="shared" si="51"/>
        <v>0</v>
      </c>
      <c r="AW22" s="33">
        <f>SUM(M25+T25+AA25+AH25+AO25)</f>
        <v>0</v>
      </c>
    </row>
    <row r="23" spans="1:49" s="4" customFormat="1" x14ac:dyDescent="0.2">
      <c r="A23" s="4" t="s">
        <v>32</v>
      </c>
      <c r="B23" s="83">
        <f>Totals!B23</f>
        <v>0</v>
      </c>
      <c r="C23" s="90">
        <v>0</v>
      </c>
      <c r="D23" s="91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2"/>
      <c r="K23" s="38">
        <f t="shared" si="52"/>
        <v>0</v>
      </c>
      <c r="L23" s="62">
        <f t="shared" si="36"/>
        <v>0</v>
      </c>
      <c r="M23" s="63">
        <f>E23*173.333333*$C$21</f>
        <v>0</v>
      </c>
      <c r="N23" s="39">
        <f t="shared" si="53"/>
        <v>0</v>
      </c>
      <c r="O23" s="39">
        <f>ROUND(N23*$A$40,0)</f>
        <v>0</v>
      </c>
      <c r="P23" s="40">
        <f t="shared" si="37"/>
        <v>0</v>
      </c>
      <c r="Q23" s="41"/>
      <c r="R23" s="39">
        <f t="shared" si="38"/>
        <v>0</v>
      </c>
      <c r="S23" s="62">
        <f t="shared" si="39"/>
        <v>0</v>
      </c>
      <c r="T23" s="63">
        <f>F23*173.333333*$C$21</f>
        <v>0</v>
      </c>
      <c r="U23" s="39">
        <f t="shared" si="54"/>
        <v>0</v>
      </c>
      <c r="V23" s="39">
        <f>ROUND(U23*$A$40,0)</f>
        <v>0</v>
      </c>
      <c r="W23" s="40">
        <f t="shared" si="40"/>
        <v>0</v>
      </c>
      <c r="X23" s="41"/>
      <c r="Y23" s="39">
        <f t="shared" si="41"/>
        <v>0</v>
      </c>
      <c r="Z23" s="62">
        <f t="shared" si="42"/>
        <v>0</v>
      </c>
      <c r="AA23" s="63">
        <f>G23*173.333333*$C$21</f>
        <v>0</v>
      </c>
      <c r="AB23" s="39">
        <f t="shared" si="55"/>
        <v>0</v>
      </c>
      <c r="AC23" s="39">
        <f>ROUND(AB23*$A$40,0)</f>
        <v>0</v>
      </c>
      <c r="AD23" s="40">
        <f t="shared" si="43"/>
        <v>0</v>
      </c>
      <c r="AE23" s="41"/>
      <c r="AF23" s="39">
        <f t="shared" si="44"/>
        <v>0</v>
      </c>
      <c r="AG23" s="62">
        <f t="shared" si="45"/>
        <v>0</v>
      </c>
      <c r="AH23" s="63">
        <f>H23*173.333333*$C$21</f>
        <v>0</v>
      </c>
      <c r="AI23" s="39">
        <f t="shared" si="56"/>
        <v>0</v>
      </c>
      <c r="AJ23" s="39">
        <f>ROUND(AI23*$A$40,0)</f>
        <v>0</v>
      </c>
      <c r="AK23" s="40">
        <f t="shared" si="46"/>
        <v>0</v>
      </c>
      <c r="AL23" s="41"/>
      <c r="AM23" s="39">
        <f t="shared" si="47"/>
        <v>0</v>
      </c>
      <c r="AN23" s="62">
        <f t="shared" si="48"/>
        <v>0</v>
      </c>
      <c r="AO23" s="63">
        <f>I23*173.333333*$C$21</f>
        <v>0</v>
      </c>
      <c r="AP23" s="39">
        <f t="shared" si="57"/>
        <v>0</v>
      </c>
      <c r="AQ23" s="39">
        <f>ROUND(AP23*$A$40,0)</f>
        <v>0</v>
      </c>
      <c r="AR23" s="40">
        <f t="shared" si="49"/>
        <v>0</v>
      </c>
      <c r="AS23" s="41"/>
      <c r="AT23" s="68">
        <f t="shared" si="50"/>
        <v>0</v>
      </c>
      <c r="AU23" s="43">
        <f t="shared" si="51"/>
        <v>0</v>
      </c>
      <c r="AW23" s="33">
        <f t="shared" ref="AW23" si="59">SUM(M24+T24+AA24+AH24+AO24)</f>
        <v>0</v>
      </c>
    </row>
    <row r="24" spans="1:49" s="4" customFormat="1" x14ac:dyDescent="0.2">
      <c r="A24" s="4" t="s">
        <v>32</v>
      </c>
      <c r="B24" s="83">
        <f>Totals!B24</f>
        <v>0</v>
      </c>
      <c r="C24" s="90">
        <v>0</v>
      </c>
      <c r="D24" s="91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2"/>
      <c r="K24" s="38">
        <f t="shared" si="52"/>
        <v>0</v>
      </c>
      <c r="L24" s="62">
        <f t="shared" si="36"/>
        <v>0</v>
      </c>
      <c r="M24" s="63">
        <f>E24*173.333333*$C$22</f>
        <v>0</v>
      </c>
      <c r="N24" s="39">
        <f t="shared" si="53"/>
        <v>0</v>
      </c>
      <c r="O24" s="39">
        <f>ROUND(N24*$A$40,0)</f>
        <v>0</v>
      </c>
      <c r="P24" s="40">
        <f t="shared" si="37"/>
        <v>0</v>
      </c>
      <c r="Q24" s="41"/>
      <c r="R24" s="39">
        <f t="shared" si="38"/>
        <v>0</v>
      </c>
      <c r="S24" s="62">
        <f t="shared" si="39"/>
        <v>0</v>
      </c>
      <c r="T24" s="63">
        <f>F24*173.333333*$C$22</f>
        <v>0</v>
      </c>
      <c r="U24" s="39">
        <f t="shared" si="54"/>
        <v>0</v>
      </c>
      <c r="V24" s="39">
        <f>ROUND(U24*$A$40,0)</f>
        <v>0</v>
      </c>
      <c r="W24" s="40">
        <f t="shared" si="40"/>
        <v>0</v>
      </c>
      <c r="X24" s="41"/>
      <c r="Y24" s="39">
        <f t="shared" si="41"/>
        <v>0</v>
      </c>
      <c r="Z24" s="62">
        <f t="shared" si="42"/>
        <v>0</v>
      </c>
      <c r="AA24" s="63">
        <f>G24*173.333333*$C$22</f>
        <v>0</v>
      </c>
      <c r="AB24" s="39">
        <f t="shared" si="55"/>
        <v>0</v>
      </c>
      <c r="AC24" s="39">
        <f>ROUND(AB24*$A$40,0)</f>
        <v>0</v>
      </c>
      <c r="AD24" s="40">
        <f t="shared" si="43"/>
        <v>0</v>
      </c>
      <c r="AE24" s="41"/>
      <c r="AF24" s="39">
        <f t="shared" si="44"/>
        <v>0</v>
      </c>
      <c r="AG24" s="62">
        <f t="shared" si="45"/>
        <v>0</v>
      </c>
      <c r="AH24" s="63">
        <f>H24*173.333333*$C$22</f>
        <v>0</v>
      </c>
      <c r="AI24" s="39">
        <f t="shared" si="56"/>
        <v>0</v>
      </c>
      <c r="AJ24" s="39">
        <f>ROUND(AI24*$A$40,0)</f>
        <v>0</v>
      </c>
      <c r="AK24" s="40">
        <f t="shared" si="46"/>
        <v>0</v>
      </c>
      <c r="AL24" s="41"/>
      <c r="AM24" s="39">
        <f t="shared" si="47"/>
        <v>0</v>
      </c>
      <c r="AN24" s="62">
        <f t="shared" si="48"/>
        <v>0</v>
      </c>
      <c r="AO24" s="63">
        <f>I24*173.333333*$C$22</f>
        <v>0</v>
      </c>
      <c r="AP24" s="39">
        <f t="shared" si="57"/>
        <v>0</v>
      </c>
      <c r="AQ24" s="39">
        <f>ROUND(AP24*$A$40,0)</f>
        <v>0</v>
      </c>
      <c r="AR24" s="40">
        <f t="shared" si="49"/>
        <v>0</v>
      </c>
      <c r="AS24" s="41"/>
      <c r="AT24" s="68">
        <f t="shared" si="50"/>
        <v>0</v>
      </c>
      <c r="AU24" s="43">
        <f t="shared" si="51"/>
        <v>0</v>
      </c>
      <c r="AW24" s="33">
        <f>SUM(M27+T27+AA27+AH27+AO27)</f>
        <v>0</v>
      </c>
    </row>
    <row r="25" spans="1:49" s="4" customFormat="1" x14ac:dyDescent="0.2">
      <c r="A25" s="61" t="s">
        <v>58</v>
      </c>
      <c r="B25" s="83" t="str">
        <f>Totals!B25</f>
        <v>ME Non</v>
      </c>
      <c r="C25" s="90">
        <v>0</v>
      </c>
      <c r="D25" s="113">
        <f>IFERROR(VLOOKUP(B25,Totals!$B$98:$C$111,2,0),0)</f>
        <v>32000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2"/>
      <c r="K25" s="38">
        <f t="shared" si="52"/>
        <v>32000</v>
      </c>
      <c r="L25" s="62">
        <f t="shared" ref="L25:L32" si="60">K25/12/86.6666666</f>
        <v>30.769230792899407</v>
      </c>
      <c r="M25" s="63">
        <f>E25*86.6666666*$C$25</f>
        <v>0</v>
      </c>
      <c r="N25" s="39">
        <f t="shared" si="53"/>
        <v>0</v>
      </c>
      <c r="O25" s="39">
        <f t="shared" ref="O25:O32" si="61">ROUND(N25*$A$42,0)</f>
        <v>0</v>
      </c>
      <c r="P25" s="40">
        <f t="shared" si="37"/>
        <v>0</v>
      </c>
      <c r="Q25" s="41"/>
      <c r="R25" s="39">
        <f t="shared" si="38"/>
        <v>33280</v>
      </c>
      <c r="S25" s="62">
        <f t="shared" ref="S25:S32" si="62">R25/12/86.6666666</f>
        <v>32.000000024615389</v>
      </c>
      <c r="T25" s="63">
        <f>F25*86.6666666*$C$25</f>
        <v>0</v>
      </c>
      <c r="U25" s="39">
        <f t="shared" si="54"/>
        <v>0</v>
      </c>
      <c r="V25" s="42">
        <f t="shared" ref="V25:V32" si="63">ROUND(U25*$A$42,0)</f>
        <v>0</v>
      </c>
      <c r="W25" s="40">
        <f t="shared" si="40"/>
        <v>0</v>
      </c>
      <c r="X25" s="41"/>
      <c r="Y25" s="39">
        <f t="shared" si="41"/>
        <v>34611</v>
      </c>
      <c r="Z25" s="62">
        <f t="shared" ref="Z25:Z32" si="64">Y25/12/86.6666666</f>
        <v>33.279807717907545</v>
      </c>
      <c r="AA25" s="63">
        <f>G25*86.6666666*$C$25</f>
        <v>0</v>
      </c>
      <c r="AB25" s="39">
        <f t="shared" si="55"/>
        <v>0</v>
      </c>
      <c r="AC25" s="39">
        <f t="shared" ref="AC25:AC32" si="65">ROUND(AB25*$A$42,0)</f>
        <v>0</v>
      </c>
      <c r="AD25" s="40">
        <f t="shared" si="43"/>
        <v>0</v>
      </c>
      <c r="AE25" s="41"/>
      <c r="AF25" s="39">
        <f t="shared" si="44"/>
        <v>35995</v>
      </c>
      <c r="AG25" s="62">
        <f t="shared" ref="AG25:AG32" si="66">AF25/12/86.6666666</f>
        <v>34.610576949700445</v>
      </c>
      <c r="AH25" s="63">
        <f>H25*86.6666666*$C$25</f>
        <v>0</v>
      </c>
      <c r="AI25" s="39">
        <f t="shared" si="56"/>
        <v>0</v>
      </c>
      <c r="AJ25" s="39">
        <f t="shared" ref="AJ25:AJ32" si="67">ROUND(AI25*$A$42,0)</f>
        <v>0</v>
      </c>
      <c r="AK25" s="40">
        <f t="shared" si="46"/>
        <v>0</v>
      </c>
      <c r="AL25" s="41"/>
      <c r="AM25" s="39">
        <f t="shared" si="47"/>
        <v>37435</v>
      </c>
      <c r="AN25" s="62">
        <f t="shared" ref="AN25:AN32" si="68">AM25/12/86.6666666</f>
        <v>35.995192335380921</v>
      </c>
      <c r="AO25" s="63">
        <f>I25*86.6666666*$C$25</f>
        <v>0</v>
      </c>
      <c r="AP25" s="39">
        <f t="shared" si="57"/>
        <v>0</v>
      </c>
      <c r="AQ25" s="39">
        <f t="shared" ref="AQ25:AQ32" si="69">ROUND(AP25*$A$42,0)</f>
        <v>0</v>
      </c>
      <c r="AR25" s="40">
        <f t="shared" si="49"/>
        <v>0</v>
      </c>
      <c r="AS25" s="41"/>
      <c r="AT25" s="68">
        <f t="shared" si="50"/>
        <v>0</v>
      </c>
      <c r="AU25" s="43">
        <f t="shared" si="51"/>
        <v>0</v>
      </c>
      <c r="AW25" s="33">
        <f>SUM(M29+T29+AA29+AH29+AO29)</f>
        <v>0</v>
      </c>
    </row>
    <row r="26" spans="1:49" s="4" customFormat="1" x14ac:dyDescent="0.2">
      <c r="A26" s="61" t="s">
        <v>58</v>
      </c>
      <c r="B26" s="83">
        <f>Totals!B26</f>
        <v>0</v>
      </c>
      <c r="C26" s="90">
        <v>0</v>
      </c>
      <c r="D26" s="113">
        <f>IFERROR(VLOOKUP(B26,Totals!$B$98:$C$111,2,0),0)</f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2"/>
      <c r="K26" s="38">
        <f t="shared" si="52"/>
        <v>0</v>
      </c>
      <c r="L26" s="62">
        <f t="shared" si="60"/>
        <v>0</v>
      </c>
      <c r="M26" s="63">
        <f>E26*86.6666666*$C$25</f>
        <v>0</v>
      </c>
      <c r="N26" s="39">
        <f t="shared" si="53"/>
        <v>0</v>
      </c>
      <c r="O26" s="39">
        <f t="shared" si="61"/>
        <v>0</v>
      </c>
      <c r="P26" s="40">
        <f t="shared" si="37"/>
        <v>0</v>
      </c>
      <c r="Q26" s="41"/>
      <c r="R26" s="39">
        <f t="shared" si="38"/>
        <v>0</v>
      </c>
      <c r="S26" s="62">
        <f t="shared" si="62"/>
        <v>0</v>
      </c>
      <c r="T26" s="63">
        <f>F26*86.6666666*$C$25</f>
        <v>0</v>
      </c>
      <c r="U26" s="39">
        <f t="shared" si="54"/>
        <v>0</v>
      </c>
      <c r="V26" s="42">
        <f t="shared" si="63"/>
        <v>0</v>
      </c>
      <c r="W26" s="40">
        <f t="shared" si="40"/>
        <v>0</v>
      </c>
      <c r="X26" s="41"/>
      <c r="Y26" s="39">
        <f t="shared" si="41"/>
        <v>0</v>
      </c>
      <c r="Z26" s="62">
        <f t="shared" si="64"/>
        <v>0</v>
      </c>
      <c r="AA26" s="63">
        <f>G26*86.6666666*$C$25</f>
        <v>0</v>
      </c>
      <c r="AB26" s="39">
        <f t="shared" si="55"/>
        <v>0</v>
      </c>
      <c r="AC26" s="39">
        <f t="shared" si="65"/>
        <v>0</v>
      </c>
      <c r="AD26" s="40">
        <f t="shared" si="43"/>
        <v>0</v>
      </c>
      <c r="AE26" s="41"/>
      <c r="AF26" s="39">
        <f t="shared" si="44"/>
        <v>0</v>
      </c>
      <c r="AG26" s="62">
        <f t="shared" si="66"/>
        <v>0</v>
      </c>
      <c r="AH26" s="63">
        <f>H26*86.6666666*$C$25</f>
        <v>0</v>
      </c>
      <c r="AI26" s="39">
        <f t="shared" si="56"/>
        <v>0</v>
      </c>
      <c r="AJ26" s="39">
        <f t="shared" si="67"/>
        <v>0</v>
      </c>
      <c r="AK26" s="40">
        <f t="shared" si="46"/>
        <v>0</v>
      </c>
      <c r="AL26" s="41"/>
      <c r="AM26" s="39">
        <f t="shared" si="47"/>
        <v>0</v>
      </c>
      <c r="AN26" s="62">
        <f t="shared" si="68"/>
        <v>0</v>
      </c>
      <c r="AO26" s="63">
        <f>I26*86.6666666*$C$25</f>
        <v>0</v>
      </c>
      <c r="AP26" s="39">
        <f t="shared" si="57"/>
        <v>0</v>
      </c>
      <c r="AQ26" s="39">
        <f t="shared" si="69"/>
        <v>0</v>
      </c>
      <c r="AR26" s="40">
        <f t="shared" si="49"/>
        <v>0</v>
      </c>
      <c r="AS26" s="41"/>
      <c r="AT26" s="68">
        <f t="shared" si="50"/>
        <v>0</v>
      </c>
      <c r="AU26" s="43">
        <f t="shared" si="51"/>
        <v>0</v>
      </c>
      <c r="AW26" s="33">
        <f>SUM(M33+T33+AA33+AH33+AO33)</f>
        <v>0</v>
      </c>
    </row>
    <row r="27" spans="1:49" s="4" customFormat="1" x14ac:dyDescent="0.2">
      <c r="A27" s="61" t="s">
        <v>58</v>
      </c>
      <c r="B27" s="83">
        <f>Totals!B27</f>
        <v>0</v>
      </c>
      <c r="C27" s="90">
        <v>0</v>
      </c>
      <c r="D27" s="113">
        <f>IFERROR(VLOOKUP(B27,Totals!$B$98:$C$111,2,0),0)</f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2"/>
      <c r="K27" s="38">
        <f t="shared" si="52"/>
        <v>0</v>
      </c>
      <c r="L27" s="62">
        <f t="shared" si="60"/>
        <v>0</v>
      </c>
      <c r="M27" s="63">
        <f t="shared" ref="M27:M32" si="70">E27*86.6666666*$C$29</f>
        <v>0</v>
      </c>
      <c r="N27" s="39">
        <f t="shared" si="53"/>
        <v>0</v>
      </c>
      <c r="O27" s="39">
        <f t="shared" si="61"/>
        <v>0</v>
      </c>
      <c r="P27" s="40">
        <f t="shared" si="37"/>
        <v>0</v>
      </c>
      <c r="Q27" s="41"/>
      <c r="R27" s="39">
        <f t="shared" si="38"/>
        <v>0</v>
      </c>
      <c r="S27" s="62">
        <f t="shared" si="62"/>
        <v>0</v>
      </c>
      <c r="T27" s="63">
        <f t="shared" ref="T27:T32" si="71">F27*86.6666666*$C$29</f>
        <v>0</v>
      </c>
      <c r="U27" s="39">
        <f t="shared" si="54"/>
        <v>0</v>
      </c>
      <c r="V27" s="42">
        <f t="shared" si="63"/>
        <v>0</v>
      </c>
      <c r="W27" s="40">
        <f t="shared" si="40"/>
        <v>0</v>
      </c>
      <c r="X27" s="41"/>
      <c r="Y27" s="39">
        <f t="shared" si="41"/>
        <v>0</v>
      </c>
      <c r="Z27" s="62">
        <f t="shared" si="64"/>
        <v>0</v>
      </c>
      <c r="AA27" s="63">
        <f t="shared" ref="AA27:AA32" si="72">G27*86.6666666*$C$29</f>
        <v>0</v>
      </c>
      <c r="AB27" s="39">
        <f t="shared" si="55"/>
        <v>0</v>
      </c>
      <c r="AC27" s="39">
        <f t="shared" si="65"/>
        <v>0</v>
      </c>
      <c r="AD27" s="40">
        <f t="shared" si="43"/>
        <v>0</v>
      </c>
      <c r="AE27" s="41"/>
      <c r="AF27" s="39">
        <f t="shared" si="44"/>
        <v>0</v>
      </c>
      <c r="AG27" s="62">
        <f t="shared" si="66"/>
        <v>0</v>
      </c>
      <c r="AH27" s="63">
        <f t="shared" ref="AH27:AH32" si="73">H27*86.6666666*$C$29</f>
        <v>0</v>
      </c>
      <c r="AI27" s="39">
        <f t="shared" si="56"/>
        <v>0</v>
      </c>
      <c r="AJ27" s="39">
        <f t="shared" si="67"/>
        <v>0</v>
      </c>
      <c r="AK27" s="40">
        <f t="shared" si="46"/>
        <v>0</v>
      </c>
      <c r="AL27" s="41"/>
      <c r="AM27" s="39">
        <f t="shared" si="47"/>
        <v>0</v>
      </c>
      <c r="AN27" s="62">
        <f t="shared" si="68"/>
        <v>0</v>
      </c>
      <c r="AO27" s="63">
        <f t="shared" ref="AO27:AO32" si="74">I27*86.6666666*$C$29</f>
        <v>0</v>
      </c>
      <c r="AP27" s="39">
        <f t="shared" si="57"/>
        <v>0</v>
      </c>
      <c r="AQ27" s="39">
        <f t="shared" si="69"/>
        <v>0</v>
      </c>
      <c r="AR27" s="40">
        <f t="shared" si="49"/>
        <v>0</v>
      </c>
      <c r="AS27" s="41"/>
      <c r="AT27" s="68">
        <f t="shared" si="50"/>
        <v>0</v>
      </c>
      <c r="AU27" s="43">
        <f t="shared" si="51"/>
        <v>0</v>
      </c>
      <c r="AW27" s="33">
        <f t="shared" ref="AW27:AW28" si="75">SUM(M28+T28+AA28+AH28+AO28)</f>
        <v>0</v>
      </c>
    </row>
    <row r="28" spans="1:49" s="4" customFormat="1" x14ac:dyDescent="0.2">
      <c r="A28" s="61" t="s">
        <v>58</v>
      </c>
      <c r="B28" s="83">
        <f>Totals!B28</f>
        <v>0</v>
      </c>
      <c r="C28" s="90">
        <v>0</v>
      </c>
      <c r="D28" s="113">
        <f>IFERROR(VLOOKUP(B28,Totals!$B$98:$C$111,2,0),0)</f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2"/>
      <c r="K28" s="38">
        <f t="shared" si="52"/>
        <v>0</v>
      </c>
      <c r="L28" s="62">
        <f t="shared" si="60"/>
        <v>0</v>
      </c>
      <c r="M28" s="63">
        <f t="shared" si="70"/>
        <v>0</v>
      </c>
      <c r="N28" s="39">
        <f t="shared" si="53"/>
        <v>0</v>
      </c>
      <c r="O28" s="39">
        <f t="shared" si="61"/>
        <v>0</v>
      </c>
      <c r="P28" s="40">
        <f t="shared" si="37"/>
        <v>0</v>
      </c>
      <c r="Q28" s="41"/>
      <c r="R28" s="39">
        <f t="shared" si="38"/>
        <v>0</v>
      </c>
      <c r="S28" s="62">
        <f t="shared" si="62"/>
        <v>0</v>
      </c>
      <c r="T28" s="63">
        <f t="shared" si="71"/>
        <v>0</v>
      </c>
      <c r="U28" s="39">
        <f t="shared" si="54"/>
        <v>0</v>
      </c>
      <c r="V28" s="42">
        <f t="shared" si="63"/>
        <v>0</v>
      </c>
      <c r="W28" s="40">
        <f t="shared" si="40"/>
        <v>0</v>
      </c>
      <c r="X28" s="41"/>
      <c r="Y28" s="39">
        <f t="shared" si="41"/>
        <v>0</v>
      </c>
      <c r="Z28" s="62">
        <f t="shared" si="64"/>
        <v>0</v>
      </c>
      <c r="AA28" s="63">
        <f t="shared" si="72"/>
        <v>0</v>
      </c>
      <c r="AB28" s="39">
        <f t="shared" si="55"/>
        <v>0</v>
      </c>
      <c r="AC28" s="39">
        <f t="shared" si="65"/>
        <v>0</v>
      </c>
      <c r="AD28" s="40">
        <f t="shared" si="43"/>
        <v>0</v>
      </c>
      <c r="AE28" s="41"/>
      <c r="AF28" s="39">
        <f t="shared" si="44"/>
        <v>0</v>
      </c>
      <c r="AG28" s="62">
        <f t="shared" si="66"/>
        <v>0</v>
      </c>
      <c r="AH28" s="63">
        <f t="shared" si="73"/>
        <v>0</v>
      </c>
      <c r="AI28" s="39">
        <f t="shared" si="56"/>
        <v>0</v>
      </c>
      <c r="AJ28" s="39">
        <f t="shared" si="67"/>
        <v>0</v>
      </c>
      <c r="AK28" s="40">
        <f t="shared" si="46"/>
        <v>0</v>
      </c>
      <c r="AL28" s="41"/>
      <c r="AM28" s="39">
        <f t="shared" si="47"/>
        <v>0</v>
      </c>
      <c r="AN28" s="62">
        <f t="shared" si="68"/>
        <v>0</v>
      </c>
      <c r="AO28" s="63">
        <f t="shared" si="74"/>
        <v>0</v>
      </c>
      <c r="AP28" s="39">
        <f t="shared" si="57"/>
        <v>0</v>
      </c>
      <c r="AQ28" s="39">
        <f t="shared" si="69"/>
        <v>0</v>
      </c>
      <c r="AR28" s="40">
        <f t="shared" si="49"/>
        <v>0</v>
      </c>
      <c r="AS28" s="41"/>
      <c r="AT28" s="68">
        <f t="shared" si="50"/>
        <v>0</v>
      </c>
      <c r="AU28" s="43">
        <f t="shared" si="51"/>
        <v>0</v>
      </c>
      <c r="AW28" s="33">
        <f t="shared" si="75"/>
        <v>0</v>
      </c>
    </row>
    <row r="29" spans="1:49" s="4" customFormat="1" x14ac:dyDescent="0.2">
      <c r="A29" s="61" t="s">
        <v>58</v>
      </c>
      <c r="B29" s="83">
        <f>Totals!B29</f>
        <v>0</v>
      </c>
      <c r="C29" s="90">
        <v>0</v>
      </c>
      <c r="D29" s="113">
        <f>IFERROR(VLOOKUP(B29,Totals!$B$98:$C$111,2,0),0)</f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2"/>
      <c r="K29" s="38">
        <f t="shared" si="52"/>
        <v>0</v>
      </c>
      <c r="L29" s="62">
        <f t="shared" si="60"/>
        <v>0</v>
      </c>
      <c r="M29" s="63">
        <f t="shared" si="70"/>
        <v>0</v>
      </c>
      <c r="N29" s="39">
        <f t="shared" si="53"/>
        <v>0</v>
      </c>
      <c r="O29" s="39">
        <f t="shared" si="61"/>
        <v>0</v>
      </c>
      <c r="P29" s="40">
        <f t="shared" si="37"/>
        <v>0</v>
      </c>
      <c r="Q29" s="41"/>
      <c r="R29" s="39">
        <f t="shared" si="38"/>
        <v>0</v>
      </c>
      <c r="S29" s="62">
        <f t="shared" si="62"/>
        <v>0</v>
      </c>
      <c r="T29" s="63">
        <f t="shared" si="71"/>
        <v>0</v>
      </c>
      <c r="U29" s="39">
        <f t="shared" si="54"/>
        <v>0</v>
      </c>
      <c r="V29" s="42">
        <f t="shared" si="63"/>
        <v>0</v>
      </c>
      <c r="W29" s="40">
        <f t="shared" si="40"/>
        <v>0</v>
      </c>
      <c r="X29" s="41"/>
      <c r="Y29" s="39">
        <f t="shared" si="41"/>
        <v>0</v>
      </c>
      <c r="Z29" s="62">
        <f t="shared" si="64"/>
        <v>0</v>
      </c>
      <c r="AA29" s="63">
        <f t="shared" si="72"/>
        <v>0</v>
      </c>
      <c r="AB29" s="39">
        <f t="shared" si="55"/>
        <v>0</v>
      </c>
      <c r="AC29" s="39">
        <f t="shared" si="65"/>
        <v>0</v>
      </c>
      <c r="AD29" s="40">
        <f t="shared" si="43"/>
        <v>0</v>
      </c>
      <c r="AE29" s="41"/>
      <c r="AF29" s="39">
        <f t="shared" si="44"/>
        <v>0</v>
      </c>
      <c r="AG29" s="62">
        <f t="shared" si="66"/>
        <v>0</v>
      </c>
      <c r="AH29" s="63">
        <f t="shared" si="73"/>
        <v>0</v>
      </c>
      <c r="AI29" s="39">
        <f t="shared" si="56"/>
        <v>0</v>
      </c>
      <c r="AJ29" s="39">
        <f t="shared" si="67"/>
        <v>0</v>
      </c>
      <c r="AK29" s="40">
        <f t="shared" si="46"/>
        <v>0</v>
      </c>
      <c r="AL29" s="41"/>
      <c r="AM29" s="39">
        <f t="shared" si="47"/>
        <v>0</v>
      </c>
      <c r="AN29" s="62">
        <f t="shared" si="68"/>
        <v>0</v>
      </c>
      <c r="AO29" s="63">
        <f t="shared" si="74"/>
        <v>0</v>
      </c>
      <c r="AP29" s="39">
        <f t="shared" si="57"/>
        <v>0</v>
      </c>
      <c r="AQ29" s="39">
        <f t="shared" si="69"/>
        <v>0</v>
      </c>
      <c r="AR29" s="40">
        <f t="shared" si="49"/>
        <v>0</v>
      </c>
      <c r="AS29" s="41"/>
      <c r="AT29" s="68">
        <f t="shared" si="50"/>
        <v>0</v>
      </c>
      <c r="AU29" s="43">
        <f t="shared" si="51"/>
        <v>0</v>
      </c>
      <c r="AW29" s="33">
        <f>SUM(M33+T33+AA33+AH33+AO33)</f>
        <v>0</v>
      </c>
    </row>
    <row r="30" spans="1:49" s="4" customFormat="1" x14ac:dyDescent="0.2">
      <c r="A30" s="61" t="s">
        <v>58</v>
      </c>
      <c r="B30" s="83">
        <f>Totals!B30</f>
        <v>0</v>
      </c>
      <c r="C30" s="90">
        <v>0</v>
      </c>
      <c r="D30" s="113">
        <f>IFERROR(VLOOKUP(B30,Totals!$B$98:$C$111,2,0),0)</f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2"/>
      <c r="K30" s="38">
        <f t="shared" si="52"/>
        <v>0</v>
      </c>
      <c r="L30" s="62">
        <f t="shared" si="60"/>
        <v>0</v>
      </c>
      <c r="M30" s="63">
        <f t="shared" si="70"/>
        <v>0</v>
      </c>
      <c r="N30" s="39">
        <f t="shared" si="53"/>
        <v>0</v>
      </c>
      <c r="O30" s="39">
        <f t="shared" si="61"/>
        <v>0</v>
      </c>
      <c r="P30" s="40">
        <f t="shared" si="37"/>
        <v>0</v>
      </c>
      <c r="Q30" s="41"/>
      <c r="R30" s="39">
        <f t="shared" si="38"/>
        <v>0</v>
      </c>
      <c r="S30" s="62">
        <f t="shared" si="62"/>
        <v>0</v>
      </c>
      <c r="T30" s="63">
        <f t="shared" si="71"/>
        <v>0</v>
      </c>
      <c r="U30" s="39">
        <f t="shared" si="54"/>
        <v>0</v>
      </c>
      <c r="V30" s="42">
        <f t="shared" si="63"/>
        <v>0</v>
      </c>
      <c r="W30" s="40">
        <f t="shared" si="40"/>
        <v>0</v>
      </c>
      <c r="X30" s="41"/>
      <c r="Y30" s="39">
        <f t="shared" si="41"/>
        <v>0</v>
      </c>
      <c r="Z30" s="62">
        <f t="shared" si="64"/>
        <v>0</v>
      </c>
      <c r="AA30" s="63">
        <f t="shared" si="72"/>
        <v>0</v>
      </c>
      <c r="AB30" s="39">
        <f t="shared" si="55"/>
        <v>0</v>
      </c>
      <c r="AC30" s="39">
        <f t="shared" si="65"/>
        <v>0</v>
      </c>
      <c r="AD30" s="40">
        <f t="shared" si="43"/>
        <v>0</v>
      </c>
      <c r="AE30" s="41"/>
      <c r="AF30" s="39">
        <f t="shared" si="44"/>
        <v>0</v>
      </c>
      <c r="AG30" s="62">
        <f t="shared" si="66"/>
        <v>0</v>
      </c>
      <c r="AH30" s="63">
        <f t="shared" si="73"/>
        <v>0</v>
      </c>
      <c r="AI30" s="39">
        <f t="shared" si="56"/>
        <v>0</v>
      </c>
      <c r="AJ30" s="39">
        <f t="shared" si="67"/>
        <v>0</v>
      </c>
      <c r="AK30" s="40">
        <f t="shared" si="46"/>
        <v>0</v>
      </c>
      <c r="AL30" s="41"/>
      <c r="AM30" s="39">
        <f t="shared" si="47"/>
        <v>0</v>
      </c>
      <c r="AN30" s="62">
        <f t="shared" si="68"/>
        <v>0</v>
      </c>
      <c r="AO30" s="63">
        <f t="shared" si="74"/>
        <v>0</v>
      </c>
      <c r="AP30" s="39">
        <f t="shared" si="57"/>
        <v>0</v>
      </c>
      <c r="AQ30" s="39">
        <f t="shared" si="69"/>
        <v>0</v>
      </c>
      <c r="AR30" s="40">
        <f t="shared" si="49"/>
        <v>0</v>
      </c>
      <c r="AS30" s="41"/>
      <c r="AT30" s="68">
        <f t="shared" si="50"/>
        <v>0</v>
      </c>
      <c r="AU30" s="43">
        <f t="shared" si="51"/>
        <v>0</v>
      </c>
      <c r="AW30" s="33">
        <f>SUM(M34+T34+AA34+AH34+AO34)</f>
        <v>0</v>
      </c>
    </row>
    <row r="31" spans="1:49" s="4" customFormat="1" x14ac:dyDescent="0.2">
      <c r="A31" s="61" t="s">
        <v>58</v>
      </c>
      <c r="B31" s="83">
        <f>Totals!B31</f>
        <v>0</v>
      </c>
      <c r="C31" s="90">
        <v>0</v>
      </c>
      <c r="D31" s="113">
        <f>IFERROR(VLOOKUP(B31,Totals!$B$98:$C$111,2,0),0)</f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2"/>
      <c r="K31" s="38">
        <f t="shared" si="52"/>
        <v>0</v>
      </c>
      <c r="L31" s="62">
        <f t="shared" si="60"/>
        <v>0</v>
      </c>
      <c r="M31" s="63">
        <f t="shared" si="70"/>
        <v>0</v>
      </c>
      <c r="N31" s="39">
        <f t="shared" si="53"/>
        <v>0</v>
      </c>
      <c r="O31" s="39">
        <f t="shared" si="61"/>
        <v>0</v>
      </c>
      <c r="P31" s="40">
        <f t="shared" si="37"/>
        <v>0</v>
      </c>
      <c r="Q31" s="41"/>
      <c r="R31" s="39">
        <f t="shared" si="38"/>
        <v>0</v>
      </c>
      <c r="S31" s="62">
        <f t="shared" si="62"/>
        <v>0</v>
      </c>
      <c r="T31" s="63">
        <f t="shared" si="71"/>
        <v>0</v>
      </c>
      <c r="U31" s="39">
        <f t="shared" si="54"/>
        <v>0</v>
      </c>
      <c r="V31" s="42">
        <f t="shared" si="63"/>
        <v>0</v>
      </c>
      <c r="W31" s="40">
        <f t="shared" si="40"/>
        <v>0</v>
      </c>
      <c r="X31" s="41"/>
      <c r="Y31" s="39">
        <f t="shared" si="41"/>
        <v>0</v>
      </c>
      <c r="Z31" s="62">
        <f t="shared" si="64"/>
        <v>0</v>
      </c>
      <c r="AA31" s="63">
        <f t="shared" si="72"/>
        <v>0</v>
      </c>
      <c r="AB31" s="39">
        <f t="shared" si="55"/>
        <v>0</v>
      </c>
      <c r="AC31" s="39">
        <f t="shared" si="65"/>
        <v>0</v>
      </c>
      <c r="AD31" s="40">
        <f t="shared" si="43"/>
        <v>0</v>
      </c>
      <c r="AE31" s="41"/>
      <c r="AF31" s="39">
        <f t="shared" si="44"/>
        <v>0</v>
      </c>
      <c r="AG31" s="62">
        <f t="shared" si="66"/>
        <v>0</v>
      </c>
      <c r="AH31" s="63">
        <f t="shared" si="73"/>
        <v>0</v>
      </c>
      <c r="AI31" s="39">
        <f t="shared" si="56"/>
        <v>0</v>
      </c>
      <c r="AJ31" s="39">
        <f t="shared" si="67"/>
        <v>0</v>
      </c>
      <c r="AK31" s="40">
        <f t="shared" si="46"/>
        <v>0</v>
      </c>
      <c r="AL31" s="41"/>
      <c r="AM31" s="39">
        <f t="shared" si="47"/>
        <v>0</v>
      </c>
      <c r="AN31" s="62">
        <f t="shared" si="68"/>
        <v>0</v>
      </c>
      <c r="AO31" s="63">
        <f t="shared" si="74"/>
        <v>0</v>
      </c>
      <c r="AP31" s="39">
        <f t="shared" si="57"/>
        <v>0</v>
      </c>
      <c r="AQ31" s="39">
        <f t="shared" si="69"/>
        <v>0</v>
      </c>
      <c r="AR31" s="40">
        <f t="shared" si="49"/>
        <v>0</v>
      </c>
      <c r="AS31" s="41"/>
      <c r="AT31" s="68">
        <f t="shared" si="50"/>
        <v>0</v>
      </c>
      <c r="AU31" s="43">
        <f t="shared" si="51"/>
        <v>0</v>
      </c>
      <c r="AW31" s="33"/>
    </row>
    <row r="32" spans="1:49" s="4" customFormat="1" x14ac:dyDescent="0.2">
      <c r="A32" s="61" t="s">
        <v>58</v>
      </c>
      <c r="B32" s="83">
        <f>Totals!B32</f>
        <v>0</v>
      </c>
      <c r="C32" s="90">
        <v>0</v>
      </c>
      <c r="D32" s="113">
        <f>IFERROR(VLOOKUP(B32,Totals!$B$98:$C$111,2,0),0)</f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2"/>
      <c r="K32" s="38">
        <f t="shared" si="52"/>
        <v>0</v>
      </c>
      <c r="L32" s="62">
        <f t="shared" si="60"/>
        <v>0</v>
      </c>
      <c r="M32" s="63">
        <f t="shared" si="70"/>
        <v>0</v>
      </c>
      <c r="N32" s="39">
        <f t="shared" si="53"/>
        <v>0</v>
      </c>
      <c r="O32" s="39">
        <f t="shared" si="61"/>
        <v>0</v>
      </c>
      <c r="P32" s="40">
        <f t="shared" si="37"/>
        <v>0</v>
      </c>
      <c r="Q32" s="41"/>
      <c r="R32" s="39">
        <f t="shared" si="38"/>
        <v>0</v>
      </c>
      <c r="S32" s="62">
        <f t="shared" si="62"/>
        <v>0</v>
      </c>
      <c r="T32" s="63">
        <f t="shared" si="71"/>
        <v>0</v>
      </c>
      <c r="U32" s="39">
        <f t="shared" si="54"/>
        <v>0</v>
      </c>
      <c r="V32" s="42">
        <f t="shared" si="63"/>
        <v>0</v>
      </c>
      <c r="W32" s="40">
        <f t="shared" si="40"/>
        <v>0</v>
      </c>
      <c r="X32" s="41"/>
      <c r="Y32" s="39">
        <f t="shared" si="41"/>
        <v>0</v>
      </c>
      <c r="Z32" s="62">
        <f t="shared" si="64"/>
        <v>0</v>
      </c>
      <c r="AA32" s="63">
        <f t="shared" si="72"/>
        <v>0</v>
      </c>
      <c r="AB32" s="39">
        <f t="shared" si="55"/>
        <v>0</v>
      </c>
      <c r="AC32" s="39">
        <f t="shared" si="65"/>
        <v>0</v>
      </c>
      <c r="AD32" s="40">
        <f t="shared" si="43"/>
        <v>0</v>
      </c>
      <c r="AE32" s="41"/>
      <c r="AF32" s="39">
        <f t="shared" si="44"/>
        <v>0</v>
      </c>
      <c r="AG32" s="62">
        <f t="shared" si="66"/>
        <v>0</v>
      </c>
      <c r="AH32" s="63">
        <f t="shared" si="73"/>
        <v>0</v>
      </c>
      <c r="AI32" s="39">
        <f t="shared" si="56"/>
        <v>0</v>
      </c>
      <c r="AJ32" s="39">
        <f t="shared" si="67"/>
        <v>0</v>
      </c>
      <c r="AK32" s="40">
        <f t="shared" si="46"/>
        <v>0</v>
      </c>
      <c r="AL32" s="41"/>
      <c r="AM32" s="39">
        <f t="shared" si="47"/>
        <v>0</v>
      </c>
      <c r="AN32" s="62">
        <f t="shared" si="68"/>
        <v>0</v>
      </c>
      <c r="AO32" s="63">
        <f t="shared" si="74"/>
        <v>0</v>
      </c>
      <c r="AP32" s="39">
        <f t="shared" si="57"/>
        <v>0</v>
      </c>
      <c r="AQ32" s="39">
        <f t="shared" si="69"/>
        <v>0</v>
      </c>
      <c r="AR32" s="40">
        <f t="shared" si="49"/>
        <v>0</v>
      </c>
      <c r="AS32" s="41"/>
      <c r="AT32" s="68">
        <f t="shared" si="50"/>
        <v>0</v>
      </c>
      <c r="AU32" s="43">
        <f t="shared" si="51"/>
        <v>0</v>
      </c>
      <c r="AW32" s="33"/>
    </row>
    <row r="33" spans="1:50" s="4" customFormat="1" x14ac:dyDescent="0.2">
      <c r="A33" s="4" t="s">
        <v>12</v>
      </c>
      <c r="B33" s="83">
        <f>Totals!B33</f>
        <v>0</v>
      </c>
      <c r="C33" s="90">
        <v>0</v>
      </c>
      <c r="D33" s="113">
        <f>Totals!D33</f>
        <v>31200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2"/>
      <c r="K33" s="38">
        <f t="shared" si="52"/>
        <v>31200</v>
      </c>
      <c r="L33" s="62">
        <f>K33/12/173.33333333</f>
        <v>15.000000000288463</v>
      </c>
      <c r="M33" s="63">
        <f>E33*173.333333*$C$33</f>
        <v>0</v>
      </c>
      <c r="N33" s="39">
        <f t="shared" si="53"/>
        <v>0</v>
      </c>
      <c r="O33" s="39">
        <f>ROUND(N33*$C$40,0)</f>
        <v>0</v>
      </c>
      <c r="P33" s="40">
        <f t="shared" si="37"/>
        <v>0</v>
      </c>
      <c r="Q33" s="41"/>
      <c r="R33" s="39">
        <f t="shared" si="38"/>
        <v>32448</v>
      </c>
      <c r="S33" s="62">
        <f>R33/12/173.33333333</f>
        <v>15.600000000300001</v>
      </c>
      <c r="T33" s="63">
        <f>F33*173.333333*$C$33</f>
        <v>0</v>
      </c>
      <c r="U33" s="39">
        <f t="shared" si="54"/>
        <v>0</v>
      </c>
      <c r="V33" s="42">
        <f>ROUND(U33*$C$40,0)</f>
        <v>0</v>
      </c>
      <c r="W33" s="40">
        <f t="shared" si="40"/>
        <v>0</v>
      </c>
      <c r="X33" s="41"/>
      <c r="Y33" s="39">
        <f t="shared" si="41"/>
        <v>33746</v>
      </c>
      <c r="Z33" s="62">
        <f>Y33/12/173.33333333</f>
        <v>16.224038461850462</v>
      </c>
      <c r="AA33" s="63">
        <f>G33*173.333333*$C$33</f>
        <v>0</v>
      </c>
      <c r="AB33" s="39">
        <f t="shared" si="55"/>
        <v>0</v>
      </c>
      <c r="AC33" s="39">
        <f>ROUND(AB33*$C$40,0)</f>
        <v>0</v>
      </c>
      <c r="AD33" s="40">
        <f t="shared" si="43"/>
        <v>0</v>
      </c>
      <c r="AE33" s="41"/>
      <c r="AF33" s="39">
        <f t="shared" si="44"/>
        <v>35096</v>
      </c>
      <c r="AG33" s="62">
        <f>AF33/12/173.33333333</f>
        <v>16.873076923401406</v>
      </c>
      <c r="AH33" s="63">
        <f>H33*173.333333*$C$33</f>
        <v>0</v>
      </c>
      <c r="AI33" s="39">
        <f t="shared" si="56"/>
        <v>0</v>
      </c>
      <c r="AJ33" s="39">
        <f>ROUND(AI33*$C$40,0)</f>
        <v>0</v>
      </c>
      <c r="AK33" s="40">
        <f t="shared" si="46"/>
        <v>0</v>
      </c>
      <c r="AL33" s="41"/>
      <c r="AM33" s="39">
        <f t="shared" si="47"/>
        <v>36500</v>
      </c>
      <c r="AN33" s="62">
        <f>AM33/12/173.33333333</f>
        <v>17.548076923414385</v>
      </c>
      <c r="AO33" s="63">
        <f>I33*173.333333*$C$33</f>
        <v>0</v>
      </c>
      <c r="AP33" s="39">
        <f t="shared" si="57"/>
        <v>0</v>
      </c>
      <c r="AQ33" s="39">
        <f>ROUND(AP33*$C$40,0)</f>
        <v>0</v>
      </c>
      <c r="AR33" s="40">
        <f t="shared" si="49"/>
        <v>0</v>
      </c>
      <c r="AS33" s="41"/>
      <c r="AT33" s="68">
        <f t="shared" si="50"/>
        <v>0</v>
      </c>
      <c r="AU33" s="43">
        <f t="shared" si="51"/>
        <v>0</v>
      </c>
      <c r="AW33" s="33">
        <f>SUM(M34+T34+AA34+AH34+AO34)</f>
        <v>0</v>
      </c>
    </row>
    <row r="34" spans="1:50" s="4" customFormat="1" x14ac:dyDescent="0.2">
      <c r="A34" s="4" t="s">
        <v>13</v>
      </c>
      <c r="B34" s="83">
        <f>Totals!B34</f>
        <v>0</v>
      </c>
      <c r="C34" s="90">
        <v>0</v>
      </c>
      <c r="D34" s="91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2"/>
      <c r="K34" s="38">
        <f t="shared" si="52"/>
        <v>0</v>
      </c>
      <c r="L34" s="62">
        <f t="shared" ref="L34:L35" si="76">K34/12/173.33333333</f>
        <v>0</v>
      </c>
      <c r="M34" s="63">
        <f>E34*173.333333*$C$34</f>
        <v>0</v>
      </c>
      <c r="N34" s="39">
        <f t="shared" si="53"/>
        <v>0</v>
      </c>
      <c r="O34" s="39">
        <f>ROUND(N34*$C$41,0)</f>
        <v>0</v>
      </c>
      <c r="P34" s="40">
        <f t="shared" si="37"/>
        <v>0</v>
      </c>
      <c r="Q34" s="41"/>
      <c r="R34" s="39">
        <f t="shared" si="38"/>
        <v>0</v>
      </c>
      <c r="S34" s="62">
        <f t="shared" ref="S34:S35" si="77">R34/12/173.33333333</f>
        <v>0</v>
      </c>
      <c r="T34" s="63">
        <f>F34*173.333333*$C$34</f>
        <v>0</v>
      </c>
      <c r="U34" s="39">
        <f t="shared" si="54"/>
        <v>0</v>
      </c>
      <c r="V34" s="42">
        <f>ROUND(U34*$C$41,0)</f>
        <v>0</v>
      </c>
      <c r="W34" s="40">
        <f t="shared" si="40"/>
        <v>0</v>
      </c>
      <c r="X34" s="41"/>
      <c r="Y34" s="39">
        <f t="shared" si="41"/>
        <v>0</v>
      </c>
      <c r="Z34" s="62">
        <f t="shared" ref="Z34:Z35" si="78">Y34/12/173.33333333</f>
        <v>0</v>
      </c>
      <c r="AA34" s="63">
        <f>G34*173.333333*$C$34</f>
        <v>0</v>
      </c>
      <c r="AB34" s="39">
        <f t="shared" si="55"/>
        <v>0</v>
      </c>
      <c r="AC34" s="39">
        <f>ROUND(AB34*$C$41,0)</f>
        <v>0</v>
      </c>
      <c r="AD34" s="40">
        <f t="shared" si="43"/>
        <v>0</v>
      </c>
      <c r="AE34" s="41"/>
      <c r="AF34" s="39">
        <f t="shared" si="44"/>
        <v>0</v>
      </c>
      <c r="AG34" s="62">
        <f t="shared" ref="AG34:AG35" si="79">AF34/12/173.33333333</f>
        <v>0</v>
      </c>
      <c r="AH34" s="63">
        <f>H34*173.333333*$C$34</f>
        <v>0</v>
      </c>
      <c r="AI34" s="39">
        <f t="shared" si="56"/>
        <v>0</v>
      </c>
      <c r="AJ34" s="39">
        <f>ROUND(AI34*$C$41,0)</f>
        <v>0</v>
      </c>
      <c r="AK34" s="40">
        <f t="shared" si="46"/>
        <v>0</v>
      </c>
      <c r="AL34" s="41"/>
      <c r="AM34" s="39">
        <f t="shared" si="47"/>
        <v>0</v>
      </c>
      <c r="AN34" s="62">
        <f t="shared" ref="AN34:AN35" si="80">AM34/12/173.33333333</f>
        <v>0</v>
      </c>
      <c r="AO34" s="63">
        <f>I34*173.333333*$C$34</f>
        <v>0</v>
      </c>
      <c r="AP34" s="39">
        <f t="shared" si="57"/>
        <v>0</v>
      </c>
      <c r="AQ34" s="39">
        <f>ROUND(AP34*$C$41,0)</f>
        <v>0</v>
      </c>
      <c r="AR34" s="40">
        <f t="shared" si="49"/>
        <v>0</v>
      </c>
      <c r="AS34" s="41"/>
      <c r="AT34" s="68">
        <f t="shared" si="50"/>
        <v>0</v>
      </c>
      <c r="AU34" s="43">
        <f t="shared" si="51"/>
        <v>0</v>
      </c>
      <c r="AW34" s="33">
        <f t="shared" si="58"/>
        <v>0</v>
      </c>
    </row>
    <row r="35" spans="1:50" s="4" customFormat="1" x14ac:dyDescent="0.2">
      <c r="A35" s="4" t="s">
        <v>14</v>
      </c>
      <c r="B35" s="83">
        <f>Totals!B35</f>
        <v>0</v>
      </c>
      <c r="C35" s="90">
        <v>0</v>
      </c>
      <c r="D35" s="91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2"/>
      <c r="K35" s="38">
        <f t="shared" si="52"/>
        <v>0</v>
      </c>
      <c r="L35" s="62">
        <f t="shared" si="76"/>
        <v>0</v>
      </c>
      <c r="M35" s="63">
        <f>E35*173.333333*$C$35</f>
        <v>0</v>
      </c>
      <c r="N35" s="39">
        <f t="shared" si="53"/>
        <v>0</v>
      </c>
      <c r="O35" s="39">
        <f>ROUND(N35*$C$42,0)</f>
        <v>0</v>
      </c>
      <c r="P35" s="40">
        <f t="shared" si="37"/>
        <v>0</v>
      </c>
      <c r="Q35" s="41"/>
      <c r="R35" s="39">
        <f t="shared" si="38"/>
        <v>0</v>
      </c>
      <c r="S35" s="62">
        <f t="shared" si="77"/>
        <v>0</v>
      </c>
      <c r="T35" s="63">
        <f>F35*173.333333*$C$35</f>
        <v>0</v>
      </c>
      <c r="U35" s="39">
        <f t="shared" si="54"/>
        <v>0</v>
      </c>
      <c r="V35" s="42">
        <f>ROUND(U35*$C$42,0)</f>
        <v>0</v>
      </c>
      <c r="W35" s="40">
        <f t="shared" si="40"/>
        <v>0</v>
      </c>
      <c r="X35" s="41"/>
      <c r="Y35" s="39">
        <f t="shared" si="41"/>
        <v>0</v>
      </c>
      <c r="Z35" s="62">
        <f t="shared" si="78"/>
        <v>0</v>
      </c>
      <c r="AA35" s="63">
        <f>G35*173.333333*$C$35</f>
        <v>0</v>
      </c>
      <c r="AB35" s="39">
        <f t="shared" si="55"/>
        <v>0</v>
      </c>
      <c r="AC35" s="39">
        <f>ROUND(AB35*$C$42,0)</f>
        <v>0</v>
      </c>
      <c r="AD35" s="40">
        <f t="shared" si="43"/>
        <v>0</v>
      </c>
      <c r="AE35" s="41"/>
      <c r="AF35" s="39">
        <f t="shared" si="44"/>
        <v>0</v>
      </c>
      <c r="AG35" s="62">
        <f t="shared" si="79"/>
        <v>0</v>
      </c>
      <c r="AH35" s="63">
        <f>H35*173.333333*$C$35</f>
        <v>0</v>
      </c>
      <c r="AI35" s="39">
        <f t="shared" si="56"/>
        <v>0</v>
      </c>
      <c r="AJ35" s="39">
        <f>ROUND(AI35*$C$42,0)</f>
        <v>0</v>
      </c>
      <c r="AK35" s="40">
        <f t="shared" si="46"/>
        <v>0</v>
      </c>
      <c r="AL35" s="41"/>
      <c r="AM35" s="39">
        <f t="shared" si="47"/>
        <v>0</v>
      </c>
      <c r="AN35" s="62">
        <f t="shared" si="80"/>
        <v>0</v>
      </c>
      <c r="AO35" s="63">
        <f>I35*173.333333*$C$35</f>
        <v>0</v>
      </c>
      <c r="AP35" s="39">
        <f t="shared" si="57"/>
        <v>0</v>
      </c>
      <c r="AQ35" s="39">
        <f>ROUND(AP35*$C$42,0)</f>
        <v>0</v>
      </c>
      <c r="AR35" s="40">
        <f t="shared" si="49"/>
        <v>0</v>
      </c>
      <c r="AS35" s="41"/>
      <c r="AT35" s="68">
        <f t="shared" si="50"/>
        <v>0</v>
      </c>
      <c r="AU35" s="43">
        <f t="shared" si="51"/>
        <v>0</v>
      </c>
      <c r="AW35" s="33">
        <f t="shared" si="58"/>
        <v>0</v>
      </c>
    </row>
    <row r="36" spans="1:50" s="4" customFormat="1" x14ac:dyDescent="0.2">
      <c r="D36" s="80" t="s">
        <v>69</v>
      </c>
      <c r="E36" s="78">
        <f>SUM(E16:E35)</f>
        <v>0</v>
      </c>
      <c r="F36" s="78">
        <f>SUM(F16:F35)</f>
        <v>0</v>
      </c>
      <c r="G36" s="78">
        <f>SUM(G16:G35)</f>
        <v>0</v>
      </c>
      <c r="H36" s="78">
        <f>SUM(H16:H35)</f>
        <v>0</v>
      </c>
      <c r="I36" s="78">
        <f>SUM(I16:I35)</f>
        <v>0</v>
      </c>
      <c r="J36" s="2"/>
      <c r="K36" s="9"/>
      <c r="L36" s="17"/>
      <c r="M36" s="17"/>
      <c r="N36" s="44">
        <f>SUM(N16:N35)</f>
        <v>0</v>
      </c>
      <c r="O36" s="44">
        <f>SUM(O16:O35)</f>
        <v>0</v>
      </c>
      <c r="P36" s="45">
        <f>SUM(P16:P35)</f>
        <v>0</v>
      </c>
      <c r="Q36" s="41"/>
      <c r="R36" s="39"/>
      <c r="S36" s="39"/>
      <c r="T36" s="39"/>
      <c r="U36" s="44">
        <f>SUM(U16:U35)</f>
        <v>0</v>
      </c>
      <c r="V36" s="44">
        <f>SUM(V16:V35)</f>
        <v>0</v>
      </c>
      <c r="W36" s="45">
        <f>SUM(W16:W35)</f>
        <v>0</v>
      </c>
      <c r="X36" s="41"/>
      <c r="Y36" s="39"/>
      <c r="Z36" s="39"/>
      <c r="AA36" s="39"/>
      <c r="AB36" s="44">
        <f>SUM(AB16:AB35)</f>
        <v>0</v>
      </c>
      <c r="AC36" s="44">
        <f>SUM(AC16:AC35)</f>
        <v>0</v>
      </c>
      <c r="AD36" s="45">
        <f>SUM(AD16:AD35)</f>
        <v>0</v>
      </c>
      <c r="AE36" s="41"/>
      <c r="AF36" s="46"/>
      <c r="AG36" s="46"/>
      <c r="AH36" s="46"/>
      <c r="AI36" s="44">
        <f>SUM(AI16:AI35)</f>
        <v>0</v>
      </c>
      <c r="AJ36" s="44">
        <f>SUM(AJ16:AJ35)</f>
        <v>0</v>
      </c>
      <c r="AK36" s="45">
        <f>SUM(AK16:AK35)</f>
        <v>0</v>
      </c>
      <c r="AL36" s="41"/>
      <c r="AM36" s="46"/>
      <c r="AN36" s="46"/>
      <c r="AO36" s="46"/>
      <c r="AP36" s="44">
        <f>SUM(AP16:AP35)</f>
        <v>0</v>
      </c>
      <c r="AQ36" s="44">
        <f>SUM(AQ16:AQ35)</f>
        <v>0</v>
      </c>
      <c r="AR36" s="45">
        <f>SUM(AR16:AR35)</f>
        <v>0</v>
      </c>
      <c r="AS36" s="41"/>
      <c r="AT36" s="70">
        <f t="shared" si="50"/>
        <v>0</v>
      </c>
      <c r="AU36" s="43">
        <f t="shared" si="51"/>
        <v>0</v>
      </c>
    </row>
    <row r="37" spans="1:50" s="4" customFormat="1" x14ac:dyDescent="0.2">
      <c r="D37" s="80" t="s">
        <v>70</v>
      </c>
      <c r="J37" s="2"/>
      <c r="K37" s="9"/>
      <c r="L37" s="17"/>
      <c r="M37" s="17"/>
      <c r="N37" s="47">
        <f>N13+N36</f>
        <v>0</v>
      </c>
      <c r="O37" s="47">
        <f>O13+O36</f>
        <v>0</v>
      </c>
      <c r="P37" s="48">
        <f>P13+P36</f>
        <v>0</v>
      </c>
      <c r="Q37" s="41"/>
      <c r="R37" s="46"/>
      <c r="S37" s="46"/>
      <c r="T37" s="46"/>
      <c r="U37" s="47">
        <f>U13+U36</f>
        <v>0</v>
      </c>
      <c r="V37" s="47">
        <f>V13+V36</f>
        <v>0</v>
      </c>
      <c r="W37" s="48">
        <f>W13+W36</f>
        <v>0</v>
      </c>
      <c r="X37" s="41"/>
      <c r="Y37" s="46"/>
      <c r="Z37" s="46"/>
      <c r="AA37" s="46"/>
      <c r="AB37" s="47">
        <f>AB13+AB36</f>
        <v>0</v>
      </c>
      <c r="AC37" s="47">
        <f>AC13+AC36</f>
        <v>0</v>
      </c>
      <c r="AD37" s="48">
        <f>AD13+AD36</f>
        <v>0</v>
      </c>
      <c r="AE37" s="41"/>
      <c r="AF37" s="46"/>
      <c r="AG37" s="46"/>
      <c r="AH37" s="46"/>
      <c r="AI37" s="47">
        <f>AI13+AI36</f>
        <v>0</v>
      </c>
      <c r="AJ37" s="47">
        <f>AJ13+AJ36</f>
        <v>0</v>
      </c>
      <c r="AK37" s="48">
        <f>AK13+AK36</f>
        <v>0</v>
      </c>
      <c r="AL37" s="41"/>
      <c r="AM37" s="46"/>
      <c r="AN37" s="46"/>
      <c r="AO37" s="46"/>
      <c r="AP37" s="47">
        <f>AP13+AP36</f>
        <v>0</v>
      </c>
      <c r="AQ37" s="47">
        <f>AQ13+AQ36</f>
        <v>0</v>
      </c>
      <c r="AR37" s="48">
        <f>AR13+AR36</f>
        <v>0</v>
      </c>
      <c r="AS37" s="41"/>
      <c r="AT37" s="71">
        <f t="shared" si="50"/>
        <v>0</v>
      </c>
      <c r="AU37" s="43">
        <f>P37+W37+AD37+AK37+AR37</f>
        <v>0</v>
      </c>
    </row>
    <row r="38" spans="1:50" s="4" customFormat="1" x14ac:dyDescent="0.2">
      <c r="J38" s="2"/>
      <c r="K38" s="9"/>
      <c r="L38" s="17"/>
      <c r="M38" s="17"/>
      <c r="N38" s="49"/>
      <c r="O38" s="49"/>
      <c r="P38" s="43"/>
      <c r="Q38" s="41"/>
      <c r="R38" s="46"/>
      <c r="S38" s="46"/>
      <c r="T38" s="46"/>
      <c r="U38" s="49"/>
      <c r="V38" s="49"/>
      <c r="W38" s="43"/>
      <c r="X38" s="41"/>
      <c r="Y38" s="46"/>
      <c r="Z38" s="46"/>
      <c r="AA38" s="46"/>
      <c r="AB38" s="49"/>
      <c r="AC38" s="49"/>
      <c r="AD38" s="43"/>
      <c r="AE38" s="41"/>
      <c r="AF38" s="46"/>
      <c r="AG38" s="46"/>
      <c r="AH38" s="46"/>
      <c r="AI38" s="49"/>
      <c r="AJ38" s="49"/>
      <c r="AK38" s="43"/>
      <c r="AL38" s="41"/>
      <c r="AM38" s="46"/>
      <c r="AN38" s="46"/>
      <c r="AO38" s="46"/>
      <c r="AP38" s="49"/>
      <c r="AQ38" s="49"/>
      <c r="AR38" s="43"/>
      <c r="AS38" s="41"/>
      <c r="AT38" s="68"/>
      <c r="AU38" s="43"/>
    </row>
    <row r="39" spans="1:50" s="4" customFormat="1" x14ac:dyDescent="0.2">
      <c r="A39" s="1" t="s">
        <v>15</v>
      </c>
      <c r="J39" s="2"/>
      <c r="K39" s="9"/>
      <c r="L39" s="17"/>
      <c r="M39" s="17"/>
      <c r="N39" s="46"/>
      <c r="O39" s="46"/>
      <c r="P39" s="43"/>
      <c r="Q39" s="41"/>
      <c r="R39" s="46"/>
      <c r="S39" s="46"/>
      <c r="T39" s="46"/>
      <c r="U39" s="46"/>
      <c r="V39" s="49"/>
      <c r="W39" s="43"/>
      <c r="X39" s="41"/>
      <c r="Y39" s="46"/>
      <c r="Z39" s="46"/>
      <c r="AA39" s="46"/>
      <c r="AB39" s="46"/>
      <c r="AC39" s="46"/>
      <c r="AD39" s="43"/>
      <c r="AE39" s="41"/>
      <c r="AF39" s="46"/>
      <c r="AG39" s="46"/>
      <c r="AH39" s="46"/>
      <c r="AI39" s="46"/>
      <c r="AJ39" s="46"/>
      <c r="AK39" s="43"/>
      <c r="AL39" s="41"/>
      <c r="AM39" s="46"/>
      <c r="AN39" s="46"/>
      <c r="AO39" s="46"/>
      <c r="AP39" s="46"/>
      <c r="AQ39" s="46"/>
      <c r="AR39" s="43"/>
      <c r="AS39" s="41"/>
      <c r="AT39"/>
      <c r="AU39" s="43"/>
    </row>
    <row r="40" spans="1:50" s="4" customFormat="1" x14ac:dyDescent="0.2">
      <c r="A40" s="114">
        <f>Totals!A40</f>
        <v>0.36599999999999999</v>
      </c>
      <c r="B40" s="14" t="str">
        <f>Totals!B40</f>
        <v>Faculty &amp; Academic Staff</v>
      </c>
      <c r="C40" s="114">
        <f>Totals!C40</f>
        <v>1.7999999999999999E-2</v>
      </c>
      <c r="D40" s="14" t="str">
        <f>Totals!D40</f>
        <v>Student Hourlies</v>
      </c>
      <c r="J40" s="2"/>
      <c r="K40" s="50"/>
      <c r="L40" s="50"/>
      <c r="M40" s="65">
        <f>SUM(M7:M35)</f>
        <v>0</v>
      </c>
    </row>
    <row r="41" spans="1:50" s="4" customFormat="1" x14ac:dyDescent="0.2">
      <c r="A41" s="114">
        <f>Totals!A41</f>
        <v>0.22</v>
      </c>
      <c r="B41" s="14" t="str">
        <f>Totals!B41</f>
        <v>Post Docs (Research Associates)</v>
      </c>
      <c r="C41" s="114">
        <f>Totals!C41</f>
        <v>0.36599999999999999</v>
      </c>
      <c r="D41" s="14" t="str">
        <f>Totals!D41</f>
        <v>University Staff</v>
      </c>
      <c r="J41" s="2"/>
      <c r="K41" s="50"/>
      <c r="L41" s="50"/>
      <c r="M41" s="50"/>
      <c r="N41" s="46"/>
      <c r="O41" s="50"/>
      <c r="P41" s="51"/>
      <c r="Q41" s="41"/>
      <c r="R41" s="50"/>
      <c r="S41" s="50"/>
      <c r="T41" s="50"/>
      <c r="U41" s="46"/>
      <c r="V41" s="52"/>
      <c r="W41" s="51"/>
      <c r="X41" s="41"/>
      <c r="Y41" s="50"/>
      <c r="Z41" s="50"/>
      <c r="AA41" s="50"/>
      <c r="AB41" s="46"/>
      <c r="AC41" s="50"/>
      <c r="AD41" s="51"/>
      <c r="AE41" s="41"/>
      <c r="AF41" s="53"/>
      <c r="AG41" s="53"/>
      <c r="AH41" s="53"/>
      <c r="AI41" s="46"/>
      <c r="AJ41" s="50"/>
      <c r="AK41" s="51"/>
      <c r="AL41" s="41"/>
      <c r="AM41" s="53"/>
      <c r="AN41" s="53"/>
      <c r="AO41" s="53"/>
      <c r="AP41" s="46"/>
      <c r="AQ41" s="50"/>
      <c r="AR41" s="51"/>
      <c r="AS41" s="41"/>
      <c r="AT41"/>
      <c r="AU41" s="43"/>
    </row>
    <row r="42" spans="1:50" s="4" customFormat="1" x14ac:dyDescent="0.2">
      <c r="A42" s="114">
        <f>Totals!A42</f>
        <v>0.217</v>
      </c>
      <c r="B42" s="14" t="str">
        <f>Totals!B42</f>
        <v>Graduate Students (Research Assistants)</v>
      </c>
      <c r="C42" s="114">
        <f>Totals!C42</f>
        <v>0.1</v>
      </c>
      <c r="D42" s="14" t="str">
        <f>Totals!D42</f>
        <v>LTE</v>
      </c>
      <c r="J42" s="2"/>
      <c r="K42" s="50"/>
      <c r="L42" s="50"/>
      <c r="M42" s="50"/>
      <c r="N42" s="46"/>
      <c r="O42" s="50"/>
      <c r="P42" s="51"/>
      <c r="Q42" s="41"/>
      <c r="R42" s="50"/>
      <c r="S42" s="50"/>
      <c r="T42" s="50"/>
      <c r="U42" s="46"/>
      <c r="V42" s="52"/>
      <c r="W42" s="51"/>
      <c r="X42" s="41"/>
      <c r="Y42" s="50"/>
      <c r="Z42" s="50"/>
      <c r="AA42" s="50"/>
      <c r="AB42" s="46"/>
      <c r="AC42" s="50"/>
      <c r="AD42" s="51"/>
      <c r="AE42" s="41"/>
      <c r="AF42" s="53"/>
      <c r="AG42" s="53"/>
      <c r="AH42" s="53"/>
      <c r="AI42" s="46"/>
      <c r="AJ42" s="50"/>
      <c r="AK42" s="51"/>
      <c r="AL42" s="41"/>
      <c r="AM42" s="53"/>
      <c r="AN42" s="53"/>
      <c r="AO42" s="53"/>
      <c r="AP42" s="46"/>
      <c r="AQ42" s="50"/>
      <c r="AR42" s="51"/>
      <c r="AS42" s="41"/>
      <c r="AT42"/>
      <c r="AU42" s="43"/>
    </row>
    <row r="43" spans="1:50" s="4" customFormat="1" x14ac:dyDescent="0.2">
      <c r="D43" s="80" t="s">
        <v>68</v>
      </c>
      <c r="J43" s="2"/>
      <c r="K43" s="50"/>
      <c r="L43" s="50"/>
      <c r="M43" s="50"/>
      <c r="N43" s="46">
        <f>O37</f>
        <v>0</v>
      </c>
      <c r="O43" s="50"/>
      <c r="P43" s="51"/>
      <c r="Q43" s="41"/>
      <c r="R43" s="50"/>
      <c r="S43" s="50"/>
      <c r="T43" s="65">
        <f>SUM(T7:T35)</f>
        <v>0</v>
      </c>
      <c r="U43" s="46">
        <f>V37</f>
        <v>0</v>
      </c>
      <c r="V43" s="50"/>
      <c r="W43" s="51"/>
      <c r="X43" s="41"/>
      <c r="Y43" s="50"/>
      <c r="Z43" s="50"/>
      <c r="AA43" s="65">
        <f>SUM(AA7:AA35)</f>
        <v>0</v>
      </c>
      <c r="AB43" s="46">
        <f>AC37</f>
        <v>0</v>
      </c>
      <c r="AC43" s="50"/>
      <c r="AD43" s="51"/>
      <c r="AE43" s="41"/>
      <c r="AF43" s="53"/>
      <c r="AG43" s="53"/>
      <c r="AH43" s="65">
        <f>SUM(AH7:AH35)</f>
        <v>0</v>
      </c>
      <c r="AI43" s="46">
        <f>AJ37</f>
        <v>0</v>
      </c>
      <c r="AJ43" s="50"/>
      <c r="AK43" s="51"/>
      <c r="AL43" s="41"/>
      <c r="AM43" s="53"/>
      <c r="AN43" s="53"/>
      <c r="AO43" s="65">
        <f>SUM(AO7:AO35)</f>
        <v>0</v>
      </c>
      <c r="AP43" s="46">
        <f>AQ37</f>
        <v>0</v>
      </c>
      <c r="AQ43" s="50"/>
      <c r="AR43" s="51"/>
      <c r="AS43" s="41"/>
      <c r="AT43"/>
      <c r="AU43" s="43">
        <f>AP43+AI43+AB43+U43+N43</f>
        <v>0</v>
      </c>
    </row>
    <row r="44" spans="1:50" s="4" customFormat="1" x14ac:dyDescent="0.2">
      <c r="D44" s="80" t="s">
        <v>86</v>
      </c>
      <c r="J44" s="2"/>
      <c r="K44" s="50"/>
      <c r="L44" s="50"/>
      <c r="M44" s="50"/>
      <c r="N44" s="54">
        <f>+N37+N43</f>
        <v>0</v>
      </c>
      <c r="O44" s="50"/>
      <c r="P44" s="51"/>
      <c r="Q44" s="41"/>
      <c r="R44" s="50"/>
      <c r="S44" s="50"/>
      <c r="T44" s="50"/>
      <c r="U44" s="54">
        <f>+U37+U43</f>
        <v>0</v>
      </c>
      <c r="V44" s="52"/>
      <c r="W44" s="51"/>
      <c r="X44" s="41"/>
      <c r="Y44" s="50"/>
      <c r="Z44" s="50"/>
      <c r="AA44" s="50"/>
      <c r="AB44" s="54">
        <f>+AB37+AB43</f>
        <v>0</v>
      </c>
      <c r="AC44" s="50"/>
      <c r="AD44" s="51"/>
      <c r="AE44" s="41"/>
      <c r="AF44" s="53"/>
      <c r="AG44" s="53"/>
      <c r="AH44" s="53"/>
      <c r="AI44" s="54">
        <f>+AI37+AI43</f>
        <v>0</v>
      </c>
      <c r="AJ44" s="50"/>
      <c r="AK44" s="51"/>
      <c r="AL44" s="41"/>
      <c r="AM44" s="53"/>
      <c r="AN44" s="53"/>
      <c r="AO44" s="53"/>
      <c r="AP44" s="54">
        <f>+AP37+AP43</f>
        <v>0</v>
      </c>
      <c r="AQ44" s="50"/>
      <c r="AR44" s="51"/>
      <c r="AS44" s="41"/>
      <c r="AT44"/>
      <c r="AU44" s="55">
        <f>AP44+AI44+AB44+U44+N44</f>
        <v>0</v>
      </c>
    </row>
    <row r="45" spans="1:50" s="4" customFormat="1" ht="15" x14ac:dyDescent="0.2">
      <c r="J45" s="2"/>
      <c r="K45" s="18"/>
      <c r="L45" s="18"/>
      <c r="M45" s="18"/>
      <c r="N45" s="10"/>
      <c r="O45" s="18"/>
      <c r="P45" s="19"/>
      <c r="Q45" s="2"/>
      <c r="R45" s="18"/>
      <c r="S45" s="18"/>
      <c r="T45" s="18"/>
      <c r="U45" s="10"/>
      <c r="V45" s="20"/>
      <c r="W45" s="19"/>
      <c r="X45" s="2"/>
      <c r="Y45" s="18"/>
      <c r="Z45" s="18"/>
      <c r="AA45" s="18"/>
      <c r="AB45" s="10"/>
      <c r="AC45" s="18"/>
      <c r="AD45" s="19"/>
      <c r="AE45" s="2"/>
      <c r="AF45" s="21"/>
      <c r="AG45" s="21"/>
      <c r="AH45" s="21"/>
      <c r="AI45" s="10"/>
      <c r="AJ45" s="18"/>
      <c r="AK45" s="19"/>
      <c r="AL45" s="2"/>
      <c r="AM45" s="21"/>
      <c r="AN45" s="21"/>
      <c r="AO45" s="21"/>
      <c r="AP45" s="10"/>
      <c r="AQ45" s="18"/>
      <c r="AR45" s="19"/>
      <c r="AS45" s="2"/>
      <c r="AU45" s="13"/>
      <c r="AX45" s="72"/>
    </row>
    <row r="46" spans="1:50" s="4" customFormat="1" ht="15" x14ac:dyDescent="0.2">
      <c r="A46" s="1" t="s">
        <v>16</v>
      </c>
      <c r="J46" s="2"/>
      <c r="K46" s="18"/>
      <c r="L46" s="18"/>
      <c r="M46" s="18"/>
      <c r="N46" s="10"/>
      <c r="O46" s="18"/>
      <c r="P46" s="19"/>
      <c r="Q46" s="2"/>
      <c r="R46" s="18"/>
      <c r="S46" s="18"/>
      <c r="T46" s="18"/>
      <c r="U46" s="10"/>
      <c r="V46" s="20"/>
      <c r="W46" s="19"/>
      <c r="X46" s="2"/>
      <c r="Y46" s="18"/>
      <c r="Z46" s="18"/>
      <c r="AA46" s="18"/>
      <c r="AB46" s="10"/>
      <c r="AC46" s="18"/>
      <c r="AD46" s="19"/>
      <c r="AE46" s="2"/>
      <c r="AF46" s="21"/>
      <c r="AG46" s="21"/>
      <c r="AH46" s="21"/>
      <c r="AI46" s="10"/>
      <c r="AJ46" s="18"/>
      <c r="AK46" s="19"/>
      <c r="AL46" s="2"/>
      <c r="AM46" s="21"/>
      <c r="AN46" s="21"/>
      <c r="AO46" s="21"/>
      <c r="AP46" s="10"/>
      <c r="AQ46" s="18"/>
      <c r="AR46" s="19"/>
      <c r="AS46" s="2"/>
      <c r="AU46" s="13"/>
      <c r="AX46" s="72"/>
    </row>
    <row r="47" spans="1:50" s="4" customFormat="1" ht="15" x14ac:dyDescent="0.2">
      <c r="A47" s="75" t="s">
        <v>0</v>
      </c>
      <c r="B47" s="83">
        <f>Totals!B47</f>
        <v>0</v>
      </c>
      <c r="J47" s="2"/>
      <c r="K47" s="22"/>
      <c r="L47" s="22"/>
      <c r="M47" s="22"/>
      <c r="N47" s="91">
        <v>0</v>
      </c>
      <c r="O47" s="22"/>
      <c r="P47" s="23"/>
      <c r="Q47" s="2"/>
      <c r="R47" s="22"/>
      <c r="S47" s="22"/>
      <c r="T47" s="22"/>
      <c r="U47" s="91">
        <v>0</v>
      </c>
      <c r="V47" s="24"/>
      <c r="W47" s="23"/>
      <c r="X47" s="2"/>
      <c r="Y47" s="22"/>
      <c r="Z47" s="22"/>
      <c r="AA47" s="22"/>
      <c r="AB47" s="91">
        <v>0</v>
      </c>
      <c r="AC47" s="22"/>
      <c r="AD47" s="23"/>
      <c r="AE47" s="2"/>
      <c r="AF47" s="21"/>
      <c r="AG47" s="21"/>
      <c r="AH47" s="21"/>
      <c r="AI47" s="91">
        <v>0</v>
      </c>
      <c r="AJ47" s="22"/>
      <c r="AK47" s="23"/>
      <c r="AL47" s="2"/>
      <c r="AM47" s="21"/>
      <c r="AN47" s="21"/>
      <c r="AO47" s="21"/>
      <c r="AP47" s="91">
        <v>0</v>
      </c>
      <c r="AQ47" s="22"/>
      <c r="AR47" s="23"/>
      <c r="AS47" s="2"/>
      <c r="AU47" s="13">
        <f>AP47+AI47+AB47+U47+N47</f>
        <v>0</v>
      </c>
      <c r="AX47" s="72"/>
    </row>
    <row r="48" spans="1:50" s="4" customFormat="1" ht="15" x14ac:dyDescent="0.2">
      <c r="A48" s="75" t="s">
        <v>1</v>
      </c>
      <c r="B48" s="83">
        <f>Totals!B48</f>
        <v>0</v>
      </c>
      <c r="J48" s="2"/>
      <c r="K48" s="22"/>
      <c r="L48" s="22"/>
      <c r="M48" s="22"/>
      <c r="N48" s="91">
        <v>0</v>
      </c>
      <c r="O48" s="22"/>
      <c r="P48" s="23"/>
      <c r="Q48" s="2"/>
      <c r="R48" s="22"/>
      <c r="S48" s="22"/>
      <c r="T48" s="22"/>
      <c r="U48" s="91">
        <v>0</v>
      </c>
      <c r="V48" s="24"/>
      <c r="W48" s="23"/>
      <c r="X48" s="2"/>
      <c r="Y48" s="22"/>
      <c r="Z48" s="22"/>
      <c r="AA48" s="22"/>
      <c r="AB48" s="91">
        <v>0</v>
      </c>
      <c r="AC48" s="22"/>
      <c r="AD48" s="23"/>
      <c r="AE48" s="2"/>
      <c r="AF48" s="21"/>
      <c r="AG48" s="21"/>
      <c r="AH48" s="21"/>
      <c r="AI48" s="91">
        <v>0</v>
      </c>
      <c r="AJ48" s="22"/>
      <c r="AK48" s="23"/>
      <c r="AL48" s="2"/>
      <c r="AM48" s="21"/>
      <c r="AN48" s="21"/>
      <c r="AO48" s="21"/>
      <c r="AP48" s="91">
        <v>0</v>
      </c>
      <c r="AQ48" s="22"/>
      <c r="AR48" s="23"/>
      <c r="AS48" s="2"/>
      <c r="AU48" s="13">
        <f>AP48+AI48+AB48+U48+N48</f>
        <v>0</v>
      </c>
      <c r="AX48" s="72"/>
    </row>
    <row r="49" spans="1:50" s="4" customFormat="1" ht="15" x14ac:dyDescent="0.2">
      <c r="A49" s="75" t="s">
        <v>2</v>
      </c>
      <c r="B49" s="83">
        <f>Totals!B49</f>
        <v>0</v>
      </c>
      <c r="J49" s="2"/>
      <c r="K49" s="22"/>
      <c r="L49" s="22"/>
      <c r="M49" s="22"/>
      <c r="N49" s="91">
        <v>0</v>
      </c>
      <c r="O49" s="22"/>
      <c r="P49" s="23"/>
      <c r="Q49" s="2"/>
      <c r="R49" s="22"/>
      <c r="S49" s="22"/>
      <c r="T49" s="22"/>
      <c r="U49" s="91">
        <v>0</v>
      </c>
      <c r="V49" s="24"/>
      <c r="W49" s="23"/>
      <c r="X49" s="2"/>
      <c r="Y49" s="22"/>
      <c r="Z49" s="22"/>
      <c r="AA49" s="22"/>
      <c r="AB49" s="91">
        <v>0</v>
      </c>
      <c r="AC49" s="22"/>
      <c r="AD49" s="23"/>
      <c r="AE49" s="2"/>
      <c r="AF49" s="21"/>
      <c r="AG49" s="21"/>
      <c r="AH49" s="21"/>
      <c r="AI49" s="91">
        <v>0</v>
      </c>
      <c r="AJ49" s="22"/>
      <c r="AK49" s="23"/>
      <c r="AL49" s="2"/>
      <c r="AM49" s="21"/>
      <c r="AN49" s="21"/>
      <c r="AO49" s="21"/>
      <c r="AP49" s="91">
        <v>0</v>
      </c>
      <c r="AQ49" s="22"/>
      <c r="AR49" s="23"/>
      <c r="AS49" s="2"/>
      <c r="AU49" s="13">
        <f>AP49+AI49+AB49+U49+N49</f>
        <v>0</v>
      </c>
      <c r="AX49" s="72"/>
    </row>
    <row r="50" spans="1:50" s="4" customFormat="1" x14ac:dyDescent="0.2">
      <c r="A50" s="75" t="s">
        <v>3</v>
      </c>
      <c r="B50" s="83">
        <f>Totals!B50</f>
        <v>0</v>
      </c>
      <c r="J50" s="2"/>
      <c r="K50" s="22"/>
      <c r="L50" s="22"/>
      <c r="M50" s="22"/>
      <c r="N50" s="91">
        <v>0</v>
      </c>
      <c r="O50" s="22"/>
      <c r="P50" s="23"/>
      <c r="Q50" s="2"/>
      <c r="R50" s="22"/>
      <c r="S50" s="22"/>
      <c r="T50" s="22"/>
      <c r="U50" s="91">
        <v>0</v>
      </c>
      <c r="V50" s="24"/>
      <c r="W50" s="23"/>
      <c r="X50" s="2"/>
      <c r="Y50" s="22"/>
      <c r="Z50" s="22"/>
      <c r="AA50" s="22"/>
      <c r="AB50" s="91">
        <v>0</v>
      </c>
      <c r="AC50" s="22"/>
      <c r="AD50" s="23"/>
      <c r="AE50" s="2"/>
      <c r="AF50" s="21"/>
      <c r="AG50" s="21"/>
      <c r="AH50" s="21"/>
      <c r="AI50" s="91">
        <v>0</v>
      </c>
      <c r="AJ50" s="22"/>
      <c r="AK50" s="23"/>
      <c r="AL50" s="2"/>
      <c r="AM50" s="21"/>
      <c r="AN50" s="21"/>
      <c r="AO50" s="21"/>
      <c r="AP50" s="91">
        <v>0</v>
      </c>
      <c r="AQ50" s="22"/>
      <c r="AR50" s="23"/>
      <c r="AS50" s="2"/>
      <c r="AU50" s="13">
        <f>AP50+AI50+AB50+U50+N50</f>
        <v>0</v>
      </c>
    </row>
    <row r="51" spans="1:50" s="4" customFormat="1" x14ac:dyDescent="0.2">
      <c r="A51" s="75" t="s">
        <v>4</v>
      </c>
      <c r="B51" s="83">
        <f>Totals!B51</f>
        <v>0</v>
      </c>
      <c r="J51" s="2"/>
      <c r="K51" s="22"/>
      <c r="L51" s="22"/>
      <c r="M51" s="22"/>
      <c r="N51" s="91">
        <v>0</v>
      </c>
      <c r="O51" s="22"/>
      <c r="P51" s="23"/>
      <c r="Q51" s="2"/>
      <c r="R51" s="22"/>
      <c r="S51" s="22"/>
      <c r="T51" s="22"/>
      <c r="U51" s="91">
        <v>0</v>
      </c>
      <c r="V51" s="24"/>
      <c r="W51" s="23"/>
      <c r="X51" s="2"/>
      <c r="Y51" s="22"/>
      <c r="Z51" s="22"/>
      <c r="AA51" s="22"/>
      <c r="AB51" s="91">
        <v>0</v>
      </c>
      <c r="AC51" s="22"/>
      <c r="AD51" s="23"/>
      <c r="AE51" s="2"/>
      <c r="AF51" s="21"/>
      <c r="AG51" s="21"/>
      <c r="AH51" s="21"/>
      <c r="AI51" s="91">
        <v>0</v>
      </c>
      <c r="AJ51" s="22"/>
      <c r="AK51" s="23"/>
      <c r="AL51" s="2"/>
      <c r="AM51" s="21"/>
      <c r="AN51" s="21"/>
      <c r="AO51" s="21"/>
      <c r="AP51" s="91">
        <v>0</v>
      </c>
      <c r="AQ51" s="22"/>
      <c r="AR51" s="23"/>
      <c r="AS51" s="2"/>
      <c r="AU51" s="13">
        <f>AP51+AI51+AB51+U51+N51</f>
        <v>0</v>
      </c>
    </row>
    <row r="52" spans="1:50" s="4" customFormat="1" x14ac:dyDescent="0.2">
      <c r="D52" s="79" t="s">
        <v>67</v>
      </c>
      <c r="J52" s="2"/>
      <c r="K52" s="18"/>
      <c r="L52" s="18"/>
      <c r="M52" s="18"/>
      <c r="N52" s="15">
        <f>SUM(N47:N51)</f>
        <v>0</v>
      </c>
      <c r="O52" s="18"/>
      <c r="P52" s="19"/>
      <c r="Q52" s="2"/>
      <c r="R52" s="18"/>
      <c r="S52" s="18"/>
      <c r="T52" s="18"/>
      <c r="U52" s="15">
        <f>SUM(U47:U51)</f>
        <v>0</v>
      </c>
      <c r="V52" s="20"/>
      <c r="W52" s="19"/>
      <c r="X52" s="2"/>
      <c r="Y52" s="18"/>
      <c r="Z52" s="18"/>
      <c r="AA52" s="18"/>
      <c r="AB52" s="15">
        <f>SUM(AB47:AB51)</f>
        <v>0</v>
      </c>
      <c r="AC52" s="18"/>
      <c r="AD52" s="19"/>
      <c r="AE52" s="2"/>
      <c r="AF52" s="21"/>
      <c r="AG52" s="21"/>
      <c r="AH52" s="21"/>
      <c r="AI52" s="15">
        <f>SUM(AI47:AI51)</f>
        <v>0</v>
      </c>
      <c r="AJ52" s="18"/>
      <c r="AK52" s="19"/>
      <c r="AL52" s="2"/>
      <c r="AM52" s="21"/>
      <c r="AN52" s="21"/>
      <c r="AO52" s="21"/>
      <c r="AP52" s="15">
        <f>SUM(AP47:AP51)</f>
        <v>0</v>
      </c>
      <c r="AQ52" s="18"/>
      <c r="AR52" s="19"/>
      <c r="AS52" s="2"/>
      <c r="AU52" s="16">
        <f>SUM(AU47:AU51)</f>
        <v>0</v>
      </c>
    </row>
    <row r="53" spans="1:50" s="4" customFormat="1" x14ac:dyDescent="0.2">
      <c r="J53" s="2"/>
      <c r="K53" s="18"/>
      <c r="L53" s="18"/>
      <c r="M53" s="18"/>
      <c r="N53" s="10"/>
      <c r="O53" s="18"/>
      <c r="P53" s="19"/>
      <c r="Q53" s="2"/>
      <c r="R53" s="18"/>
      <c r="S53" s="18"/>
      <c r="T53" s="18"/>
      <c r="U53" s="10"/>
      <c r="V53" s="20"/>
      <c r="W53" s="19"/>
      <c r="X53" s="2"/>
      <c r="Y53" s="18"/>
      <c r="Z53" s="18"/>
      <c r="AA53" s="18"/>
      <c r="AB53" s="10"/>
      <c r="AC53" s="18"/>
      <c r="AD53" s="19"/>
      <c r="AE53" s="2"/>
      <c r="AF53" s="21"/>
      <c r="AG53" s="21"/>
      <c r="AH53" s="21"/>
      <c r="AI53" s="10"/>
      <c r="AJ53" s="18"/>
      <c r="AK53" s="19"/>
      <c r="AL53" s="2"/>
      <c r="AM53" s="21"/>
      <c r="AN53" s="21"/>
      <c r="AO53" s="21"/>
      <c r="AP53" s="10"/>
      <c r="AQ53" s="18"/>
      <c r="AR53" s="19"/>
      <c r="AS53" s="2"/>
      <c r="AU53" s="13"/>
    </row>
    <row r="54" spans="1:50" s="4" customFormat="1" x14ac:dyDescent="0.2">
      <c r="A54" s="1" t="s">
        <v>17</v>
      </c>
      <c r="J54" s="2"/>
      <c r="K54" s="18"/>
      <c r="L54" s="18"/>
      <c r="M54" s="18"/>
      <c r="N54" s="10"/>
      <c r="O54" s="18"/>
      <c r="P54" s="19"/>
      <c r="Q54" s="2"/>
      <c r="R54" s="18"/>
      <c r="S54" s="18"/>
      <c r="T54" s="18"/>
      <c r="U54" s="10"/>
      <c r="V54" s="20"/>
      <c r="W54" s="19"/>
      <c r="X54" s="2"/>
      <c r="Y54" s="18"/>
      <c r="Z54" s="18"/>
      <c r="AA54" s="18"/>
      <c r="AB54" s="10"/>
      <c r="AC54" s="18"/>
      <c r="AD54" s="19"/>
      <c r="AE54" s="2"/>
      <c r="AF54" s="21"/>
      <c r="AG54" s="21"/>
      <c r="AH54" s="21"/>
      <c r="AI54" s="10"/>
      <c r="AJ54" s="18"/>
      <c r="AK54" s="19"/>
      <c r="AL54" s="2"/>
      <c r="AM54" s="21"/>
      <c r="AN54" s="21"/>
      <c r="AO54" s="21"/>
      <c r="AP54" s="10"/>
      <c r="AQ54" s="18"/>
      <c r="AR54" s="19"/>
      <c r="AS54" s="2"/>
      <c r="AU54" s="13"/>
    </row>
    <row r="55" spans="1:50" s="4" customFormat="1" x14ac:dyDescent="0.2">
      <c r="A55" s="14" t="s">
        <v>136</v>
      </c>
      <c r="D55" s="144" t="s">
        <v>146</v>
      </c>
      <c r="E55" s="144"/>
      <c r="F55" s="144"/>
      <c r="G55" s="144"/>
      <c r="H55" s="144"/>
      <c r="I55" s="144"/>
      <c r="J55" s="2"/>
      <c r="K55" s="22"/>
      <c r="L55" s="22"/>
      <c r="M55" s="22"/>
      <c r="N55" s="139">
        <f>SUMIFS(Travel!$V$6:$V$24,Travel!$A$6:$A$24,$A$1,Travel!$B$6:$B$24,K2,Travel!$C$6:$C$24,$A$55)+SUMIFS(Travel!$V$6:$V$24,Travel!$A$6:$A$24,$A$1,Travel!$B$6:$B$24,"All",Travel!$C$6:$C$24,$A$55)</f>
        <v>0</v>
      </c>
      <c r="O55" s="22"/>
      <c r="P55" s="23"/>
      <c r="Q55" s="2"/>
      <c r="R55" s="22"/>
      <c r="S55" s="22"/>
      <c r="T55" s="22"/>
      <c r="U55" s="139">
        <f>SUMIFS(Travel!$V$6:$V$24,Travel!$A$6:$A$24,$A$1,Travel!$B$6:$B$24,R2,Travel!$C$6:$C$24,$A$55)+SUMIFS(Travel!$V$6:$V$24,Travel!$A$6:$A$24,$A$1,Travel!$B$6:$B$24,"All",Travel!$C$6:$C$24,$A$55)</f>
        <v>0</v>
      </c>
      <c r="V55" s="24"/>
      <c r="W55" s="23"/>
      <c r="X55" s="2"/>
      <c r="Y55" s="22"/>
      <c r="Z55" s="22"/>
      <c r="AA55" s="22"/>
      <c r="AB55" s="139">
        <f>SUMIFS(Travel!$V$6:$V$24,Travel!$A$6:$A$24,$A$1,Travel!$B$6:$B$24,Y2,Travel!$C$6:$C$24,$A$55)+SUMIFS(Travel!$V$6:$V$24,Travel!$A$6:$A$24,$A$1,Travel!$B$6:$B$24,"All",Travel!$C$6:$C$24,$A$55)</f>
        <v>0</v>
      </c>
      <c r="AC55" s="22"/>
      <c r="AD55" s="23"/>
      <c r="AE55" s="2"/>
      <c r="AF55" s="21"/>
      <c r="AG55" s="21"/>
      <c r="AH55" s="21"/>
      <c r="AI55" s="139">
        <f>SUMIFS(Travel!$V$6:$V$24,Travel!$A$6:$A$24,$A$1,Travel!$B$6:$B$24,AF2,Travel!$C$6:$C$24,$A$55)+SUMIFS(Travel!$V$6:$V$24,Travel!$A$6:$A$24,$A$1,Travel!$B$6:$B$24,"All",Travel!$C$6:$C$24,$A$55)</f>
        <v>0</v>
      </c>
      <c r="AJ55" s="22"/>
      <c r="AK55" s="23"/>
      <c r="AL55" s="2"/>
      <c r="AM55" s="21"/>
      <c r="AN55" s="21"/>
      <c r="AO55" s="21"/>
      <c r="AP55" s="139">
        <f>SUMIFS(Travel!$V$6:$V$24,Travel!$A$6:$A$24,$A$1,Travel!$B$6:$B$24,AM2,Travel!$C$6:$C$24,$A$55)+SUMIFS(Travel!$V$6:$V$24,Travel!$A$6:$A$24,$A$1,Travel!$B$6:$B$24,"All",Travel!$C$6:$C$24,$A$55)</f>
        <v>0</v>
      </c>
      <c r="AQ55" s="22"/>
      <c r="AR55" s="23"/>
      <c r="AS55" s="2"/>
      <c r="AU55" s="13">
        <f>AP55+AI55+AB55+U55+N55</f>
        <v>0</v>
      </c>
    </row>
    <row r="56" spans="1:50" s="4" customFormat="1" x14ac:dyDescent="0.2">
      <c r="A56" s="14" t="s">
        <v>149</v>
      </c>
      <c r="D56" s="144" t="s">
        <v>146</v>
      </c>
      <c r="E56" s="144"/>
      <c r="F56" s="144"/>
      <c r="G56" s="144"/>
      <c r="H56" s="144"/>
      <c r="I56" s="144"/>
      <c r="J56" s="2"/>
      <c r="K56" s="22"/>
      <c r="L56" s="22"/>
      <c r="M56" s="22"/>
      <c r="N56" s="139">
        <f>SUMIFS(Travel!$V$6:$V$24,Travel!$A$6:$A$24,$A$1,Travel!$B$6:$B$24,K2,Travel!$C$6:$C$24,$A$56)+SUMIFS(Travel!$V$6:$V$24,Travel!$A$6:$A$24,$A$1,Travel!$B$6:$B$24,"all",Travel!$C$6:$C$24,$A$56)</f>
        <v>0</v>
      </c>
      <c r="O56" s="22"/>
      <c r="P56" s="23"/>
      <c r="Q56" s="2"/>
      <c r="R56" s="22"/>
      <c r="S56" s="22"/>
      <c r="T56" s="22"/>
      <c r="U56" s="139">
        <f>SUMIFS(Travel!$V$6:$V$24,Travel!$A$6:$A$24,$A$1,Travel!$B$6:$B$24,R2,Travel!$C$6:$C$24,$A$56)+SUMIFS(Travel!$V$6:$V$24,Travel!$A$6:$A$24,$A$1,Travel!$B$6:$B$24,"all",Travel!$C$6:$C$24,$A$56)</f>
        <v>0</v>
      </c>
      <c r="V56" s="24"/>
      <c r="W56" s="23"/>
      <c r="X56" s="2"/>
      <c r="Y56" s="22"/>
      <c r="Z56" s="22"/>
      <c r="AA56" s="22"/>
      <c r="AB56" s="139">
        <f>SUMIFS(Travel!$V$6:$V$24,Travel!$A$6:$A$24,$A$1,Travel!$B$6:$B$24,Y2,Travel!$C$6:$C$24,$A$56)+SUMIFS(Travel!$V$6:$V$24,Travel!$A$6:$A$24,$A$1,Travel!$B$6:$B$24,"all",Travel!$C$6:$C$24,$A$56)</f>
        <v>0</v>
      </c>
      <c r="AC56" s="22"/>
      <c r="AD56" s="23"/>
      <c r="AE56" s="2"/>
      <c r="AF56" s="21"/>
      <c r="AG56" s="21"/>
      <c r="AH56" s="21"/>
      <c r="AI56" s="139">
        <f>SUMIFS(Travel!$V$6:$V$24,Travel!$A$6:$A$24,$A$1,Travel!$B$6:$B$24,AF2,Travel!$C$6:$C$24,$A$56)+SUMIFS(Travel!$V$6:$V$24,Travel!$A$6:$A$24,$A$1,Travel!$B$6:$B$24,"all",Travel!$C$6:$C$24,$A$56)</f>
        <v>0</v>
      </c>
      <c r="AJ56" s="22"/>
      <c r="AK56" s="23"/>
      <c r="AL56" s="2"/>
      <c r="AM56" s="21"/>
      <c r="AN56" s="21"/>
      <c r="AO56" s="21"/>
      <c r="AP56" s="139">
        <f>SUMIFS(Travel!$V$6:$V$24,Travel!$A$6:$A$24,$A$1,Travel!$B$6:$B$24,AM2,Travel!$C$6:$C$24,$A$56)+SUMIFS(Travel!$V$6:$V$24,Travel!$A$6:$A$24,$A$1,Travel!$B$6:$B$24,"all",Travel!$C$6:$C$24,$A$56)</f>
        <v>0</v>
      </c>
      <c r="AQ56" s="22"/>
      <c r="AR56" s="23"/>
      <c r="AS56" s="2"/>
      <c r="AU56" s="13">
        <f>AP56+AI56+AB56+U56+N56</f>
        <v>0</v>
      </c>
    </row>
    <row r="57" spans="1:50" s="4" customFormat="1" x14ac:dyDescent="0.2">
      <c r="D57" s="81" t="s">
        <v>72</v>
      </c>
      <c r="J57" s="2"/>
      <c r="K57" s="22"/>
      <c r="L57" s="22"/>
      <c r="M57" s="22"/>
      <c r="N57" s="25">
        <f>SUM(N55:N56)</f>
        <v>0</v>
      </c>
      <c r="O57" s="22"/>
      <c r="P57" s="23"/>
      <c r="Q57" s="2"/>
      <c r="R57" s="22"/>
      <c r="S57" s="22"/>
      <c r="T57" s="22"/>
      <c r="U57" s="25">
        <f>SUM(U55:U56)</f>
        <v>0</v>
      </c>
      <c r="V57" s="24"/>
      <c r="W57" s="23"/>
      <c r="X57" s="2"/>
      <c r="Y57" s="22"/>
      <c r="Z57" s="22"/>
      <c r="AA57" s="22"/>
      <c r="AB57" s="25">
        <f>SUM(AB55:AB56)</f>
        <v>0</v>
      </c>
      <c r="AC57" s="22"/>
      <c r="AD57" s="23"/>
      <c r="AE57" s="2"/>
      <c r="AF57" s="21"/>
      <c r="AG57" s="21"/>
      <c r="AH57" s="21"/>
      <c r="AI57" s="25">
        <f>SUM(AI55:AI56)</f>
        <v>0</v>
      </c>
      <c r="AJ57" s="22"/>
      <c r="AK57" s="23"/>
      <c r="AL57" s="2"/>
      <c r="AM57" s="21"/>
      <c r="AN57" s="21"/>
      <c r="AO57" s="21"/>
      <c r="AP57" s="25">
        <f>SUM(AP55:AP56)</f>
        <v>0</v>
      </c>
      <c r="AQ57" s="22"/>
      <c r="AR57" s="23"/>
      <c r="AS57" s="2"/>
      <c r="AU57" s="16">
        <f>SUM(AU55:AU56)</f>
        <v>0</v>
      </c>
    </row>
    <row r="58" spans="1:50" s="4" customFormat="1" x14ac:dyDescent="0.2">
      <c r="J58" s="2"/>
      <c r="K58" s="18"/>
      <c r="L58" s="18"/>
      <c r="M58" s="18"/>
      <c r="N58" s="10"/>
      <c r="O58" s="18"/>
      <c r="P58" s="19"/>
      <c r="Q58" s="2"/>
      <c r="R58" s="18"/>
      <c r="S58" s="18"/>
      <c r="T58" s="18"/>
      <c r="U58" s="10"/>
      <c r="V58" s="20"/>
      <c r="W58" s="19"/>
      <c r="X58" s="2"/>
      <c r="Y58" s="18"/>
      <c r="Z58" s="18"/>
      <c r="AA58" s="18"/>
      <c r="AB58" s="10"/>
      <c r="AC58" s="18"/>
      <c r="AD58" s="19"/>
      <c r="AE58" s="2"/>
      <c r="AF58" s="21"/>
      <c r="AG58" s="21"/>
      <c r="AH58" s="21"/>
      <c r="AI58" s="10"/>
      <c r="AJ58" s="18"/>
      <c r="AK58" s="19"/>
      <c r="AL58" s="2"/>
      <c r="AM58" s="21"/>
      <c r="AN58" s="21"/>
      <c r="AO58" s="21"/>
      <c r="AP58" s="10"/>
      <c r="AQ58" s="18"/>
      <c r="AR58" s="19"/>
      <c r="AS58" s="2"/>
      <c r="AU58" s="13"/>
    </row>
    <row r="59" spans="1:50" s="4" customFormat="1" x14ac:dyDescent="0.2">
      <c r="A59" s="1" t="s">
        <v>20</v>
      </c>
      <c r="J59" s="2"/>
      <c r="K59" s="18"/>
      <c r="L59" s="18"/>
      <c r="M59" s="18"/>
      <c r="N59" s="10"/>
      <c r="O59" s="18"/>
      <c r="P59" s="19"/>
      <c r="Q59" s="2"/>
      <c r="R59" s="18"/>
      <c r="S59" s="18"/>
      <c r="T59" s="18"/>
      <c r="U59" s="10"/>
      <c r="V59" s="20"/>
      <c r="W59" s="19"/>
      <c r="X59" s="2"/>
      <c r="Y59" s="18"/>
      <c r="Z59" s="18"/>
      <c r="AA59" s="18"/>
      <c r="AB59" s="10"/>
      <c r="AC59" s="18"/>
      <c r="AD59" s="19"/>
      <c r="AE59" s="2"/>
      <c r="AF59" s="21"/>
      <c r="AG59" s="21"/>
      <c r="AH59" s="21"/>
      <c r="AI59" s="10"/>
      <c r="AJ59" s="18"/>
      <c r="AK59" s="19"/>
      <c r="AL59" s="2"/>
      <c r="AM59" s="21"/>
      <c r="AN59" s="21"/>
      <c r="AO59" s="21"/>
      <c r="AP59" s="10"/>
      <c r="AQ59" s="18"/>
      <c r="AR59" s="19"/>
      <c r="AS59" s="2"/>
      <c r="AU59" s="13"/>
    </row>
    <row r="60" spans="1:50" s="4" customFormat="1" x14ac:dyDescent="0.2">
      <c r="A60" s="4" t="s">
        <v>21</v>
      </c>
      <c r="J60" s="2"/>
      <c r="K60" s="22"/>
      <c r="L60" s="22"/>
      <c r="M60" s="22"/>
      <c r="N60" s="91">
        <v>0</v>
      </c>
      <c r="O60" s="22"/>
      <c r="P60" s="23"/>
      <c r="Q60" s="2"/>
      <c r="R60" s="22"/>
      <c r="S60" s="22"/>
      <c r="T60" s="22"/>
      <c r="U60" s="91">
        <v>0</v>
      </c>
      <c r="V60" s="24"/>
      <c r="W60" s="23"/>
      <c r="X60" s="2"/>
      <c r="Y60" s="22"/>
      <c r="Z60" s="22"/>
      <c r="AA60" s="22"/>
      <c r="AB60" s="91">
        <v>0</v>
      </c>
      <c r="AC60" s="22"/>
      <c r="AD60" s="23"/>
      <c r="AE60" s="2"/>
      <c r="AF60" s="21"/>
      <c r="AG60" s="21"/>
      <c r="AH60" s="21"/>
      <c r="AI60" s="91">
        <v>0</v>
      </c>
      <c r="AJ60" s="22"/>
      <c r="AK60" s="23"/>
      <c r="AL60" s="2"/>
      <c r="AM60" s="21"/>
      <c r="AN60" s="21"/>
      <c r="AO60" s="21"/>
      <c r="AP60" s="91">
        <v>0</v>
      </c>
      <c r="AQ60" s="22"/>
      <c r="AR60" s="23"/>
      <c r="AS60" s="2"/>
      <c r="AU60" s="13">
        <f>AP60+AI60+AB60+U60+N60</f>
        <v>0</v>
      </c>
    </row>
    <row r="61" spans="1:50" s="4" customFormat="1" x14ac:dyDescent="0.2">
      <c r="A61" s="4" t="s">
        <v>22</v>
      </c>
      <c r="J61" s="2"/>
      <c r="K61" s="22"/>
      <c r="L61" s="22"/>
      <c r="M61" s="22"/>
      <c r="N61" s="91">
        <v>0</v>
      </c>
      <c r="O61" s="22"/>
      <c r="P61" s="23"/>
      <c r="Q61" s="2"/>
      <c r="R61" s="22"/>
      <c r="S61" s="22"/>
      <c r="T61" s="22"/>
      <c r="U61" s="91">
        <v>0</v>
      </c>
      <c r="V61" s="24"/>
      <c r="W61" s="23"/>
      <c r="X61" s="2"/>
      <c r="Y61" s="22"/>
      <c r="Z61" s="22"/>
      <c r="AA61" s="22"/>
      <c r="AB61" s="91">
        <v>0</v>
      </c>
      <c r="AC61" s="22"/>
      <c r="AD61" s="23"/>
      <c r="AE61" s="2"/>
      <c r="AF61" s="21"/>
      <c r="AG61" s="21"/>
      <c r="AH61" s="21"/>
      <c r="AI61" s="91">
        <v>0</v>
      </c>
      <c r="AJ61" s="22"/>
      <c r="AK61" s="23"/>
      <c r="AL61" s="2"/>
      <c r="AM61" s="21"/>
      <c r="AN61" s="21"/>
      <c r="AO61" s="21"/>
      <c r="AP61" s="91">
        <v>0</v>
      </c>
      <c r="AQ61" s="22"/>
      <c r="AR61" s="23"/>
      <c r="AS61" s="2"/>
      <c r="AU61" s="13">
        <f>AP61+AI61+AB61+U61+N61</f>
        <v>0</v>
      </c>
    </row>
    <row r="62" spans="1:50" s="4" customFormat="1" x14ac:dyDescent="0.2">
      <c r="A62" s="4" t="s">
        <v>23</v>
      </c>
      <c r="J62" s="2"/>
      <c r="K62" s="22"/>
      <c r="L62" s="22"/>
      <c r="M62" s="22"/>
      <c r="N62" s="91">
        <v>0</v>
      </c>
      <c r="O62" s="22"/>
      <c r="P62" s="23"/>
      <c r="Q62" s="2"/>
      <c r="R62" s="22"/>
      <c r="S62" s="22"/>
      <c r="T62" s="22"/>
      <c r="U62" s="91">
        <v>0</v>
      </c>
      <c r="V62" s="24"/>
      <c r="W62" s="23"/>
      <c r="X62" s="2"/>
      <c r="Y62" s="22"/>
      <c r="Z62" s="22"/>
      <c r="AA62" s="22"/>
      <c r="AB62" s="91">
        <v>0</v>
      </c>
      <c r="AC62" s="22"/>
      <c r="AD62" s="23"/>
      <c r="AE62" s="2"/>
      <c r="AF62" s="21"/>
      <c r="AG62" s="21"/>
      <c r="AH62" s="21"/>
      <c r="AI62" s="91">
        <v>0</v>
      </c>
      <c r="AJ62" s="22"/>
      <c r="AK62" s="23"/>
      <c r="AL62" s="2"/>
      <c r="AM62" s="21"/>
      <c r="AN62" s="21"/>
      <c r="AO62" s="21"/>
      <c r="AP62" s="91">
        <v>0</v>
      </c>
      <c r="AQ62" s="22"/>
      <c r="AR62" s="23"/>
      <c r="AS62" s="2"/>
      <c r="AU62" s="13">
        <f>AP62+AI62+AB62+U62+N62</f>
        <v>0</v>
      </c>
    </row>
    <row r="63" spans="1:50" s="4" customFormat="1" x14ac:dyDescent="0.2">
      <c r="A63" s="4" t="s">
        <v>24</v>
      </c>
      <c r="J63" s="2"/>
      <c r="K63" s="22"/>
      <c r="L63" s="22"/>
      <c r="M63" s="22"/>
      <c r="N63" s="91">
        <v>0</v>
      </c>
      <c r="O63" s="22"/>
      <c r="P63" s="23"/>
      <c r="Q63" s="2"/>
      <c r="R63" s="22"/>
      <c r="S63" s="22"/>
      <c r="T63" s="22"/>
      <c r="U63" s="91">
        <v>0</v>
      </c>
      <c r="V63" s="24"/>
      <c r="W63" s="23"/>
      <c r="X63" s="2"/>
      <c r="Y63" s="22"/>
      <c r="Z63" s="22"/>
      <c r="AA63" s="22"/>
      <c r="AB63" s="91">
        <v>0</v>
      </c>
      <c r="AC63" s="22"/>
      <c r="AD63" s="23"/>
      <c r="AE63" s="2"/>
      <c r="AF63" s="21"/>
      <c r="AG63" s="21"/>
      <c r="AH63" s="21"/>
      <c r="AI63" s="91">
        <v>0</v>
      </c>
      <c r="AJ63" s="22"/>
      <c r="AK63" s="23"/>
      <c r="AL63" s="2"/>
      <c r="AM63" s="21"/>
      <c r="AN63" s="21"/>
      <c r="AO63" s="21"/>
      <c r="AP63" s="91">
        <v>0</v>
      </c>
      <c r="AQ63" s="22"/>
      <c r="AR63" s="23"/>
      <c r="AS63" s="2"/>
      <c r="AU63" s="13">
        <f>AP63+AI63+AB63+U63+N63</f>
        <v>0</v>
      </c>
    </row>
    <row r="64" spans="1:50" s="4" customFormat="1" x14ac:dyDescent="0.2">
      <c r="D64" s="80" t="s">
        <v>74</v>
      </c>
      <c r="J64" s="2"/>
      <c r="K64" s="22"/>
      <c r="L64" s="22"/>
      <c r="M64" s="22"/>
      <c r="N64" s="25">
        <f>SUM(N60:N63)</f>
        <v>0</v>
      </c>
      <c r="O64" s="22"/>
      <c r="P64" s="23"/>
      <c r="Q64" s="2"/>
      <c r="R64" s="22"/>
      <c r="S64" s="22"/>
      <c r="T64" s="22"/>
      <c r="U64" s="25">
        <f>SUM(U60:U63)</f>
        <v>0</v>
      </c>
      <c r="V64" s="24"/>
      <c r="W64" s="23"/>
      <c r="X64" s="2"/>
      <c r="Y64" s="22"/>
      <c r="Z64" s="22"/>
      <c r="AA64" s="22"/>
      <c r="AB64" s="25">
        <f>SUM(AB60:AB63)</f>
        <v>0</v>
      </c>
      <c r="AC64" s="22"/>
      <c r="AD64" s="23"/>
      <c r="AE64" s="2"/>
      <c r="AF64" s="21"/>
      <c r="AG64" s="21"/>
      <c r="AH64" s="21"/>
      <c r="AI64" s="25">
        <f>SUM(AI60:AI63)</f>
        <v>0</v>
      </c>
      <c r="AJ64" s="22"/>
      <c r="AK64" s="23"/>
      <c r="AL64" s="2"/>
      <c r="AM64" s="21"/>
      <c r="AN64" s="21"/>
      <c r="AO64" s="21"/>
      <c r="AP64" s="25">
        <f>SUM(AP60:AP63)</f>
        <v>0</v>
      </c>
      <c r="AQ64" s="22"/>
      <c r="AR64" s="23"/>
      <c r="AS64" s="2"/>
      <c r="AU64" s="16">
        <f>SUM(AU60:AU63)</f>
        <v>0</v>
      </c>
    </row>
    <row r="65" spans="1:47" s="4" customFormat="1" x14ac:dyDescent="0.2">
      <c r="J65" s="2"/>
      <c r="K65" s="22"/>
      <c r="L65" s="22"/>
      <c r="M65" s="22"/>
      <c r="N65" s="12"/>
      <c r="O65" s="22"/>
      <c r="P65" s="23"/>
      <c r="Q65" s="2"/>
      <c r="R65" s="22"/>
      <c r="S65" s="22"/>
      <c r="T65" s="22"/>
      <c r="U65" s="12"/>
      <c r="V65" s="24"/>
      <c r="W65" s="23"/>
      <c r="X65" s="2"/>
      <c r="Y65" s="22"/>
      <c r="Z65" s="22"/>
      <c r="AA65" s="22"/>
      <c r="AB65" s="12"/>
      <c r="AC65" s="22"/>
      <c r="AD65" s="23"/>
      <c r="AE65" s="2"/>
      <c r="AF65" s="21"/>
      <c r="AG65" s="21"/>
      <c r="AH65" s="21"/>
      <c r="AI65" s="12"/>
      <c r="AJ65" s="22"/>
      <c r="AK65" s="23"/>
      <c r="AL65" s="2"/>
      <c r="AM65" s="21"/>
      <c r="AN65" s="21"/>
      <c r="AO65" s="21"/>
      <c r="AP65" s="12"/>
      <c r="AQ65" s="22"/>
      <c r="AR65" s="23"/>
      <c r="AS65" s="2"/>
      <c r="AU65" s="13"/>
    </row>
    <row r="66" spans="1:47" s="4" customFormat="1" x14ac:dyDescent="0.2">
      <c r="A66" s="1" t="s">
        <v>25</v>
      </c>
      <c r="J66" s="2"/>
      <c r="K66" s="22"/>
      <c r="L66" s="22"/>
      <c r="M66" s="22"/>
      <c r="N66" s="12"/>
      <c r="O66" s="22"/>
      <c r="P66" s="23"/>
      <c r="Q66" s="2"/>
      <c r="R66" s="22"/>
      <c r="S66" s="22"/>
      <c r="T66" s="22"/>
      <c r="U66" s="12"/>
      <c r="V66" s="24"/>
      <c r="W66" s="23"/>
      <c r="X66" s="2"/>
      <c r="Y66" s="22"/>
      <c r="Z66" s="22"/>
      <c r="AA66" s="22"/>
      <c r="AB66" s="12"/>
      <c r="AC66" s="22"/>
      <c r="AD66" s="23"/>
      <c r="AE66" s="2"/>
      <c r="AF66" s="21"/>
      <c r="AG66" s="21"/>
      <c r="AH66" s="21"/>
      <c r="AI66" s="12"/>
      <c r="AJ66" s="22"/>
      <c r="AK66" s="23"/>
      <c r="AL66" s="2"/>
      <c r="AM66" s="21"/>
      <c r="AN66" s="21"/>
      <c r="AO66" s="21"/>
      <c r="AP66" s="12"/>
      <c r="AQ66" s="22"/>
      <c r="AR66" s="23"/>
      <c r="AS66" s="2"/>
      <c r="AU66" s="13"/>
    </row>
    <row r="67" spans="1:47" s="4" customFormat="1" x14ac:dyDescent="0.2">
      <c r="A67" s="14" t="s">
        <v>26</v>
      </c>
      <c r="D67" s="144" t="s">
        <v>147</v>
      </c>
      <c r="E67" s="144"/>
      <c r="F67" s="144"/>
      <c r="G67" s="144"/>
      <c r="H67" s="144"/>
      <c r="I67" s="144"/>
      <c r="J67" s="2"/>
      <c r="K67" s="22"/>
      <c r="L67" s="22"/>
      <c r="M67" s="22"/>
      <c r="N67" s="139">
        <f>SUMIFS(Supplies!$H:$H,Supplies!$A:$A,$A$1,Supplies!$B:$B,K2)+SUMIFS(Supplies!$H:$H,Supplies!$A:$A,$A$1,Supplies!$B:$B,"all")</f>
        <v>0</v>
      </c>
      <c r="O67" s="22"/>
      <c r="P67" s="23"/>
      <c r="Q67" s="2"/>
      <c r="R67" s="22"/>
      <c r="S67" s="22"/>
      <c r="T67" s="22"/>
      <c r="U67" s="139">
        <f>SUMIFS(Supplies!$H:$H,Supplies!$A:$A,$A$1,Supplies!$B:$B,R2)+SUMIFS(Supplies!$H:$H,Supplies!$A:$A,$A$1,Supplies!$B:$B,"all")</f>
        <v>0</v>
      </c>
      <c r="V67" s="24"/>
      <c r="W67" s="23"/>
      <c r="X67" s="2"/>
      <c r="Y67" s="22"/>
      <c r="Z67" s="22"/>
      <c r="AA67" s="22"/>
      <c r="AB67" s="139">
        <f>SUMIFS(Supplies!$H:$H,Supplies!$A:$A,$A$1,Supplies!$B:$B,Y2)+SUMIFS(Supplies!$H:$H,Supplies!$A:$A,$A$1,Supplies!$B:$B,"all")</f>
        <v>0</v>
      </c>
      <c r="AC67" s="22"/>
      <c r="AD67" s="23"/>
      <c r="AE67" s="2"/>
      <c r="AF67" s="21"/>
      <c r="AG67" s="21"/>
      <c r="AH67" s="21"/>
      <c r="AI67" s="139">
        <f>SUMIFS(Supplies!$H:$H,Supplies!$A:$A,$A$1,Supplies!$B:$B,AF2)+SUMIFS(Supplies!$H:$H,Supplies!$A:$A,$A$1,Supplies!$B:$B,"all")</f>
        <v>0</v>
      </c>
      <c r="AJ67" s="22"/>
      <c r="AK67" s="23"/>
      <c r="AL67" s="2"/>
      <c r="AM67" s="21"/>
      <c r="AN67" s="21"/>
      <c r="AO67" s="21"/>
      <c r="AP67" s="139">
        <f>SUMIFS(Supplies!$H:$H,Supplies!$A:$A,$A$1,Supplies!$B:$B,AM2)+SUMIFS(Supplies!$H:$H,Supplies!$A:$A,$A$1,Supplies!$B:$B,"all")</f>
        <v>0</v>
      </c>
      <c r="AQ67" s="22"/>
      <c r="AR67" s="23"/>
      <c r="AS67" s="2"/>
      <c r="AU67" s="13">
        <f t="shared" ref="AU67:AU80" si="81">AP67+AI67+AB67+U67+N67</f>
        <v>0</v>
      </c>
    </row>
    <row r="68" spans="1:47" s="4" customFormat="1" x14ac:dyDescent="0.2">
      <c r="A68" s="14" t="s">
        <v>27</v>
      </c>
      <c r="J68" s="2"/>
      <c r="K68" s="22"/>
      <c r="L68" s="22"/>
      <c r="M68" s="22"/>
      <c r="N68" s="91">
        <v>0</v>
      </c>
      <c r="O68" s="22"/>
      <c r="P68" s="23"/>
      <c r="Q68" s="2"/>
      <c r="R68" s="22"/>
      <c r="S68" s="22"/>
      <c r="T68" s="22"/>
      <c r="U68" s="91">
        <v>0</v>
      </c>
      <c r="V68" s="24"/>
      <c r="W68" s="23"/>
      <c r="X68" s="2"/>
      <c r="Y68" s="22"/>
      <c r="Z68" s="22"/>
      <c r="AA68" s="22"/>
      <c r="AB68" s="91">
        <v>0</v>
      </c>
      <c r="AC68" s="22"/>
      <c r="AD68" s="23"/>
      <c r="AE68" s="2"/>
      <c r="AF68" s="21"/>
      <c r="AG68" s="21"/>
      <c r="AH68" s="21"/>
      <c r="AI68" s="119">
        <v>0</v>
      </c>
      <c r="AJ68" s="22"/>
      <c r="AK68" s="23"/>
      <c r="AL68" s="2"/>
      <c r="AM68" s="21"/>
      <c r="AN68" s="21"/>
      <c r="AO68" s="21"/>
      <c r="AP68" s="119">
        <v>0</v>
      </c>
      <c r="AQ68" s="22"/>
      <c r="AR68" s="23"/>
      <c r="AS68" s="2"/>
      <c r="AU68" s="13">
        <f t="shared" si="81"/>
        <v>0</v>
      </c>
    </row>
    <row r="69" spans="1:47" s="4" customFormat="1" x14ac:dyDescent="0.2">
      <c r="A69" s="14" t="s">
        <v>36</v>
      </c>
      <c r="J69" s="2"/>
      <c r="K69" s="22"/>
      <c r="L69" s="22"/>
      <c r="M69" s="22"/>
      <c r="N69" s="91">
        <v>0</v>
      </c>
      <c r="O69" s="22"/>
      <c r="P69" s="23"/>
      <c r="Q69" s="2"/>
      <c r="R69" s="22"/>
      <c r="S69" s="22"/>
      <c r="T69" s="22"/>
      <c r="U69" s="91">
        <v>0</v>
      </c>
      <c r="V69" s="24"/>
      <c r="W69" s="23"/>
      <c r="X69" s="2"/>
      <c r="Y69" s="22"/>
      <c r="Z69" s="22"/>
      <c r="AA69" s="22"/>
      <c r="AB69" s="91">
        <v>0</v>
      </c>
      <c r="AC69" s="22"/>
      <c r="AD69" s="23"/>
      <c r="AE69" s="2"/>
      <c r="AF69" s="21"/>
      <c r="AG69" s="21"/>
      <c r="AH69" s="21"/>
      <c r="AI69" s="119">
        <v>0</v>
      </c>
      <c r="AJ69" s="22"/>
      <c r="AK69" s="23"/>
      <c r="AL69" s="2"/>
      <c r="AM69" s="21"/>
      <c r="AN69" s="21"/>
      <c r="AO69" s="21"/>
      <c r="AP69" s="119">
        <v>0</v>
      </c>
      <c r="AQ69" s="22"/>
      <c r="AR69" s="23"/>
      <c r="AS69" s="2"/>
      <c r="AU69" s="13">
        <f t="shared" si="81"/>
        <v>0</v>
      </c>
    </row>
    <row r="70" spans="1:47" s="4" customFormat="1" x14ac:dyDescent="0.2">
      <c r="A70" s="14" t="s">
        <v>37</v>
      </c>
      <c r="J70" s="2"/>
      <c r="K70" s="22"/>
      <c r="L70" s="22"/>
      <c r="M70" s="22"/>
      <c r="N70" s="91">
        <v>0</v>
      </c>
      <c r="O70" s="22"/>
      <c r="P70" s="23"/>
      <c r="Q70" s="2"/>
      <c r="R70" s="22"/>
      <c r="S70" s="22"/>
      <c r="T70" s="22"/>
      <c r="U70" s="91">
        <v>0</v>
      </c>
      <c r="V70" s="24"/>
      <c r="W70" s="23"/>
      <c r="X70" s="2"/>
      <c r="Y70" s="22"/>
      <c r="Z70" s="22"/>
      <c r="AA70" s="22"/>
      <c r="AB70" s="91">
        <v>0</v>
      </c>
      <c r="AC70" s="22"/>
      <c r="AD70" s="23"/>
      <c r="AE70" s="2"/>
      <c r="AF70" s="21"/>
      <c r="AG70" s="21"/>
      <c r="AH70" s="21"/>
      <c r="AI70" s="119">
        <v>0</v>
      </c>
      <c r="AJ70" s="22"/>
      <c r="AK70" s="23"/>
      <c r="AL70" s="2"/>
      <c r="AM70" s="21"/>
      <c r="AN70" s="21"/>
      <c r="AO70" s="21"/>
      <c r="AP70" s="119">
        <v>0</v>
      </c>
      <c r="AQ70" s="22"/>
      <c r="AR70" s="23"/>
      <c r="AS70" s="2"/>
      <c r="AU70" s="13">
        <f t="shared" si="81"/>
        <v>0</v>
      </c>
    </row>
    <row r="71" spans="1:47" s="4" customFormat="1" hidden="1" x14ac:dyDescent="0.2">
      <c r="A71" s="14" t="s">
        <v>28</v>
      </c>
      <c r="B71" s="61">
        <f>Totals!B71</f>
        <v>0</v>
      </c>
      <c r="J71" s="2"/>
      <c r="K71" s="22"/>
      <c r="L71" s="22"/>
      <c r="M71" s="22"/>
      <c r="N71" s="91">
        <v>0</v>
      </c>
      <c r="O71" s="22"/>
      <c r="P71" s="23"/>
      <c r="Q71" s="2"/>
      <c r="R71" s="22"/>
      <c r="S71" s="22"/>
      <c r="T71" s="22"/>
      <c r="U71" s="91">
        <v>0</v>
      </c>
      <c r="V71" s="24"/>
      <c r="W71" s="23"/>
      <c r="X71" s="2"/>
      <c r="Y71" s="22"/>
      <c r="Z71" s="22"/>
      <c r="AA71" s="22"/>
      <c r="AB71" s="91">
        <v>0</v>
      </c>
      <c r="AC71" s="22"/>
      <c r="AD71" s="23"/>
      <c r="AE71" s="2"/>
      <c r="AF71" s="21"/>
      <c r="AG71" s="21"/>
      <c r="AH71" s="21"/>
      <c r="AI71" s="119">
        <v>0</v>
      </c>
      <c r="AJ71" s="22"/>
      <c r="AK71" s="23"/>
      <c r="AL71" s="2"/>
      <c r="AM71" s="21"/>
      <c r="AN71" s="21"/>
      <c r="AO71" s="21"/>
      <c r="AP71" s="119">
        <v>0</v>
      </c>
      <c r="AQ71" s="22"/>
      <c r="AR71" s="23"/>
      <c r="AS71" s="2"/>
      <c r="AU71" s="13">
        <f t="shared" si="81"/>
        <v>0</v>
      </c>
    </row>
    <row r="72" spans="1:47" s="4" customFormat="1" hidden="1" x14ac:dyDescent="0.2">
      <c r="A72" s="14" t="s">
        <v>28</v>
      </c>
      <c r="B72" s="61">
        <f>Totals!B72</f>
        <v>0</v>
      </c>
      <c r="J72" s="2"/>
      <c r="K72" s="22"/>
      <c r="L72" s="22"/>
      <c r="M72" s="22"/>
      <c r="N72" s="91">
        <v>0</v>
      </c>
      <c r="O72" s="22"/>
      <c r="P72" s="23"/>
      <c r="Q72" s="2"/>
      <c r="R72" s="22"/>
      <c r="S72" s="22"/>
      <c r="T72" s="22"/>
      <c r="U72" s="91">
        <v>0</v>
      </c>
      <c r="V72" s="24"/>
      <c r="W72" s="23"/>
      <c r="X72" s="2"/>
      <c r="Y72" s="22"/>
      <c r="Z72" s="22"/>
      <c r="AA72" s="22"/>
      <c r="AB72" s="91">
        <v>0</v>
      </c>
      <c r="AC72" s="22"/>
      <c r="AD72" s="23"/>
      <c r="AE72" s="2"/>
      <c r="AF72" s="21"/>
      <c r="AG72" s="21"/>
      <c r="AH72" s="21"/>
      <c r="AI72" s="119">
        <v>0</v>
      </c>
      <c r="AJ72" s="22"/>
      <c r="AK72" s="23"/>
      <c r="AL72" s="2"/>
      <c r="AM72" s="21"/>
      <c r="AN72" s="21"/>
      <c r="AO72" s="21"/>
      <c r="AP72" s="119">
        <v>0</v>
      </c>
      <c r="AQ72" s="22"/>
      <c r="AR72" s="23"/>
      <c r="AS72" s="2"/>
      <c r="AU72" s="13">
        <f t="shared" si="81"/>
        <v>0</v>
      </c>
    </row>
    <row r="73" spans="1:47" s="4" customFormat="1" hidden="1" x14ac:dyDescent="0.2">
      <c r="A73" s="14" t="s">
        <v>28</v>
      </c>
      <c r="B73" s="61">
        <f>Totals!B73</f>
        <v>0</v>
      </c>
      <c r="J73" s="2"/>
      <c r="K73" s="22"/>
      <c r="L73" s="22"/>
      <c r="M73" s="22"/>
      <c r="N73" s="91">
        <v>0</v>
      </c>
      <c r="O73" s="22"/>
      <c r="P73" s="23"/>
      <c r="Q73" s="2"/>
      <c r="R73" s="22"/>
      <c r="S73" s="22"/>
      <c r="T73" s="22"/>
      <c r="U73" s="91">
        <v>0</v>
      </c>
      <c r="V73" s="24"/>
      <c r="W73" s="23"/>
      <c r="X73" s="2"/>
      <c r="Y73" s="22"/>
      <c r="Z73" s="22"/>
      <c r="AA73" s="22"/>
      <c r="AB73" s="91">
        <v>0</v>
      </c>
      <c r="AC73" s="22"/>
      <c r="AD73" s="23"/>
      <c r="AE73" s="2"/>
      <c r="AF73" s="21"/>
      <c r="AG73" s="21"/>
      <c r="AH73" s="21"/>
      <c r="AI73" s="119">
        <v>0</v>
      </c>
      <c r="AJ73" s="22"/>
      <c r="AK73" s="23"/>
      <c r="AL73" s="2"/>
      <c r="AM73" s="21"/>
      <c r="AN73" s="21"/>
      <c r="AO73" s="21"/>
      <c r="AP73" s="119">
        <v>0</v>
      </c>
      <c r="AQ73" s="22"/>
      <c r="AR73" s="23"/>
      <c r="AS73" s="2"/>
      <c r="AU73" s="13">
        <f t="shared" ref="AU73" si="82">AP73+AI73+AB73+U73+N73</f>
        <v>0</v>
      </c>
    </row>
    <row r="74" spans="1:47" s="4" customFormat="1" hidden="1" x14ac:dyDescent="0.2">
      <c r="A74" s="14" t="s">
        <v>28</v>
      </c>
      <c r="B74" s="61">
        <f>Totals!B74</f>
        <v>0</v>
      </c>
      <c r="J74" s="2"/>
      <c r="K74" s="22"/>
      <c r="L74" s="22"/>
      <c r="M74" s="22"/>
      <c r="N74" s="91">
        <v>0</v>
      </c>
      <c r="O74" s="22"/>
      <c r="P74" s="23"/>
      <c r="Q74" s="2"/>
      <c r="R74" s="22"/>
      <c r="S74" s="22"/>
      <c r="T74" s="22"/>
      <c r="U74" s="91">
        <v>0</v>
      </c>
      <c r="V74" s="24"/>
      <c r="W74" s="23"/>
      <c r="X74" s="2"/>
      <c r="Y74" s="22"/>
      <c r="Z74" s="22"/>
      <c r="AA74" s="22"/>
      <c r="AB74" s="91">
        <v>0</v>
      </c>
      <c r="AC74" s="22"/>
      <c r="AD74" s="23"/>
      <c r="AE74" s="2"/>
      <c r="AF74" s="21"/>
      <c r="AG74" s="21"/>
      <c r="AH74" s="21"/>
      <c r="AI74" s="119">
        <v>0</v>
      </c>
      <c r="AJ74" s="22"/>
      <c r="AK74" s="23"/>
      <c r="AL74" s="2"/>
      <c r="AM74" s="21"/>
      <c r="AN74" s="21"/>
      <c r="AO74" s="21"/>
      <c r="AP74" s="119">
        <v>0</v>
      </c>
      <c r="AQ74" s="22"/>
      <c r="AR74" s="23"/>
      <c r="AS74" s="2"/>
      <c r="AU74" s="13">
        <f t="shared" si="81"/>
        <v>0</v>
      </c>
    </row>
    <row r="75" spans="1:47" s="4" customFormat="1" hidden="1" x14ac:dyDescent="0.2">
      <c r="A75" s="14" t="s">
        <v>28</v>
      </c>
      <c r="B75" s="61">
        <f>Totals!B75</f>
        <v>0</v>
      </c>
      <c r="J75" s="2"/>
      <c r="K75" s="22"/>
      <c r="L75" s="22"/>
      <c r="M75" s="22"/>
      <c r="N75" s="91">
        <v>0</v>
      </c>
      <c r="O75" s="22"/>
      <c r="P75" s="23"/>
      <c r="Q75" s="2"/>
      <c r="R75" s="22"/>
      <c r="S75" s="22"/>
      <c r="T75" s="22"/>
      <c r="U75" s="91">
        <v>0</v>
      </c>
      <c r="V75" s="24"/>
      <c r="W75" s="23"/>
      <c r="X75" s="2"/>
      <c r="Y75" s="22"/>
      <c r="Z75" s="22"/>
      <c r="AA75" s="22"/>
      <c r="AB75" s="91">
        <v>0</v>
      </c>
      <c r="AC75" s="22"/>
      <c r="AD75" s="23"/>
      <c r="AE75" s="2"/>
      <c r="AF75" s="21"/>
      <c r="AG75" s="21"/>
      <c r="AH75" s="21"/>
      <c r="AI75" s="119">
        <v>0</v>
      </c>
      <c r="AJ75" s="22"/>
      <c r="AK75" s="23"/>
      <c r="AL75" s="2"/>
      <c r="AM75" s="21"/>
      <c r="AN75" s="21"/>
      <c r="AO75" s="21"/>
      <c r="AP75" s="119">
        <v>0</v>
      </c>
      <c r="AQ75" s="22"/>
      <c r="AR75" s="23"/>
      <c r="AS75" s="2"/>
      <c r="AU75" s="13">
        <f t="shared" si="81"/>
        <v>0</v>
      </c>
    </row>
    <row r="76" spans="1:47" s="4" customFormat="1" x14ac:dyDescent="0.2">
      <c r="A76" s="14" t="s">
        <v>38</v>
      </c>
      <c r="J76" s="2"/>
      <c r="K76" s="22"/>
      <c r="L76" s="22"/>
      <c r="M76" s="22"/>
      <c r="N76" s="91">
        <v>0</v>
      </c>
      <c r="O76" s="22"/>
      <c r="P76" s="23"/>
      <c r="Q76" s="2"/>
      <c r="R76" s="22"/>
      <c r="S76" s="22"/>
      <c r="T76" s="22"/>
      <c r="U76" s="91">
        <v>0</v>
      </c>
      <c r="V76" s="24"/>
      <c r="W76" s="23"/>
      <c r="X76" s="2"/>
      <c r="Y76" s="22"/>
      <c r="Z76" s="22"/>
      <c r="AA76" s="22"/>
      <c r="AB76" s="91">
        <v>0</v>
      </c>
      <c r="AC76" s="22"/>
      <c r="AD76" s="23"/>
      <c r="AE76" s="2"/>
      <c r="AF76" s="21"/>
      <c r="AG76" s="21"/>
      <c r="AH76" s="21"/>
      <c r="AI76" s="119">
        <v>0</v>
      </c>
      <c r="AJ76" s="22"/>
      <c r="AK76" s="23"/>
      <c r="AL76" s="2"/>
      <c r="AM76" s="21"/>
      <c r="AN76" s="21"/>
      <c r="AO76" s="21"/>
      <c r="AP76" s="119">
        <v>0</v>
      </c>
      <c r="AQ76" s="22"/>
      <c r="AR76" s="23"/>
      <c r="AS76" s="2"/>
      <c r="AU76" s="13">
        <f t="shared" si="81"/>
        <v>0</v>
      </c>
    </row>
    <row r="77" spans="1:47" s="4" customFormat="1" x14ac:dyDescent="0.2">
      <c r="A77" s="14" t="s">
        <v>39</v>
      </c>
      <c r="J77" s="2"/>
      <c r="K77" s="22"/>
      <c r="L77" s="22"/>
      <c r="M77" s="22"/>
      <c r="N77" s="91">
        <v>0</v>
      </c>
      <c r="O77" s="22"/>
      <c r="P77" s="23"/>
      <c r="Q77" s="2"/>
      <c r="R77" s="22"/>
      <c r="S77" s="22"/>
      <c r="T77" s="22"/>
      <c r="U77" s="91">
        <v>0</v>
      </c>
      <c r="V77" s="24"/>
      <c r="W77" s="23"/>
      <c r="X77" s="2"/>
      <c r="Y77" s="22"/>
      <c r="Z77" s="22"/>
      <c r="AA77" s="22"/>
      <c r="AB77" s="91">
        <v>0</v>
      </c>
      <c r="AC77" s="22"/>
      <c r="AD77" s="23"/>
      <c r="AE77" s="2"/>
      <c r="AF77" s="21"/>
      <c r="AG77" s="21"/>
      <c r="AH77" s="21"/>
      <c r="AI77" s="119">
        <v>0</v>
      </c>
      <c r="AJ77" s="22"/>
      <c r="AK77" s="23"/>
      <c r="AL77" s="2"/>
      <c r="AM77" s="21"/>
      <c r="AN77" s="21"/>
      <c r="AO77" s="21"/>
      <c r="AP77" s="119">
        <v>0</v>
      </c>
      <c r="AQ77" s="22"/>
      <c r="AR77" s="23"/>
      <c r="AS77" s="2"/>
      <c r="AU77" s="13">
        <f t="shared" si="81"/>
        <v>0</v>
      </c>
    </row>
    <row r="78" spans="1:47" s="4" customFormat="1" x14ac:dyDescent="0.2">
      <c r="A78" s="14" t="s">
        <v>40</v>
      </c>
      <c r="C78" s="59">
        <v>12000</v>
      </c>
      <c r="D78" s="4" t="s">
        <v>55</v>
      </c>
      <c r="J78" s="2"/>
      <c r="K78" s="22"/>
      <c r="L78" s="22"/>
      <c r="M78" s="22"/>
      <c r="N78" s="12">
        <f>$C78*(($C$25*E25/12)+($C$26*E26/12)+($C$27*E27/12)+($C$28*E28/12)+($C$29*E29/12)+($C$30*E30/12)+($C$31*E31/12)+($C$32*E32/12))</f>
        <v>0</v>
      </c>
      <c r="O78" s="22"/>
      <c r="P78" s="23"/>
      <c r="Q78" s="2"/>
      <c r="R78" s="22"/>
      <c r="S78" s="22"/>
      <c r="T78" s="22"/>
      <c r="U78" s="12">
        <f>$C78*(($C$25*F25/12)+($C$26*F26/12)+($C$27*F27/12)+($C$28*F28/12)+($C$29*F29/12)+($C$30*F30/12)+($C$31*F31/12)+($C$32*F32/12))</f>
        <v>0</v>
      </c>
      <c r="V78" s="24"/>
      <c r="W78" s="23"/>
      <c r="X78" s="2"/>
      <c r="Y78" s="22"/>
      <c r="Z78" s="22"/>
      <c r="AA78" s="22"/>
      <c r="AB78" s="12">
        <f>$C78*(($C$25*G25/12)+($C$26*G26/12)+($C$27*G27/12)+($C$28*G28/12)+($C$29*G29/12)+($C$30*G30/12)+($C$31*G31/12)+($C$32*G32/12))</f>
        <v>0</v>
      </c>
      <c r="AC78" s="22"/>
      <c r="AD78" s="23"/>
      <c r="AE78" s="2"/>
      <c r="AF78" s="21"/>
      <c r="AG78" s="21"/>
      <c r="AH78" s="21"/>
      <c r="AI78" s="12">
        <f>$C78*(($C$25*H25/12)+($C$26*H26/12)+($C$27*H27/12)+($C$28*H28/12)+($C$29*H29/12)+($C$30*H30/12)+($C$31*H31/12)+($C$32*H32/12))</f>
        <v>0</v>
      </c>
      <c r="AJ78" s="22"/>
      <c r="AK78" s="23"/>
      <c r="AL78" s="2"/>
      <c r="AM78" s="21"/>
      <c r="AN78" s="21"/>
      <c r="AO78" s="21"/>
      <c r="AP78" s="12">
        <f>$C78*(($C$25*I25/12)+($C$26*I26/12)+($C$27*I27/12)+($C$28*I28/12)+($C$29*I29/12)+($C$30*I30/12)+($C$31*I31/12)+($C$32*I32/12))</f>
        <v>0</v>
      </c>
      <c r="AQ78" s="22"/>
      <c r="AR78" s="23"/>
      <c r="AS78" s="2"/>
      <c r="AU78" s="13">
        <f t="shared" si="81"/>
        <v>0</v>
      </c>
    </row>
    <row r="79" spans="1:47" s="4" customFormat="1" x14ac:dyDescent="0.2">
      <c r="A79" s="14" t="s">
        <v>41</v>
      </c>
      <c r="C79" s="26"/>
      <c r="J79" s="2"/>
      <c r="K79" s="22"/>
      <c r="L79" s="22"/>
      <c r="M79" s="22"/>
      <c r="N79" s="91">
        <v>0</v>
      </c>
      <c r="O79" s="22"/>
      <c r="P79" s="23"/>
      <c r="Q79" s="2"/>
      <c r="R79" s="22"/>
      <c r="S79" s="22"/>
      <c r="T79" s="22"/>
      <c r="U79" s="91">
        <v>0</v>
      </c>
      <c r="V79" s="24"/>
      <c r="W79" s="23"/>
      <c r="X79" s="2"/>
      <c r="Y79" s="22"/>
      <c r="Z79" s="22"/>
      <c r="AA79" s="22"/>
      <c r="AB79" s="91">
        <v>0</v>
      </c>
      <c r="AC79" s="22"/>
      <c r="AD79" s="23"/>
      <c r="AE79" s="2"/>
      <c r="AF79" s="21"/>
      <c r="AG79" s="21"/>
      <c r="AH79" s="21"/>
      <c r="AI79" s="119">
        <v>0</v>
      </c>
      <c r="AJ79" s="22"/>
      <c r="AK79" s="23"/>
      <c r="AL79" s="2"/>
      <c r="AM79" s="21"/>
      <c r="AN79" s="21"/>
      <c r="AO79" s="21"/>
      <c r="AP79" s="119">
        <v>0</v>
      </c>
      <c r="AQ79" s="22"/>
      <c r="AR79" s="23"/>
      <c r="AS79" s="2"/>
      <c r="AU79" s="13">
        <f t="shared" si="81"/>
        <v>0</v>
      </c>
    </row>
    <row r="80" spans="1:47" s="4" customFormat="1" x14ac:dyDescent="0.2">
      <c r="A80" s="14" t="s">
        <v>42</v>
      </c>
      <c r="C80" s="26"/>
      <c r="J80" s="2"/>
      <c r="K80" s="22"/>
      <c r="L80" s="22"/>
      <c r="M80" s="22"/>
      <c r="N80" s="91">
        <v>0</v>
      </c>
      <c r="O80" s="22"/>
      <c r="P80" s="23"/>
      <c r="Q80" s="2"/>
      <c r="R80" s="22"/>
      <c r="S80" s="22"/>
      <c r="T80" s="22"/>
      <c r="U80" s="91">
        <v>0</v>
      </c>
      <c r="V80" s="24"/>
      <c r="W80" s="23"/>
      <c r="X80" s="2"/>
      <c r="Y80" s="22"/>
      <c r="Z80" s="22"/>
      <c r="AA80" s="22"/>
      <c r="AB80" s="91">
        <v>0</v>
      </c>
      <c r="AC80" s="22"/>
      <c r="AD80" s="23"/>
      <c r="AE80" s="2"/>
      <c r="AF80" s="21"/>
      <c r="AG80" s="21"/>
      <c r="AH80" s="21"/>
      <c r="AI80" s="119">
        <v>0</v>
      </c>
      <c r="AJ80" s="22"/>
      <c r="AK80" s="23"/>
      <c r="AL80" s="2"/>
      <c r="AM80" s="21"/>
      <c r="AN80" s="21"/>
      <c r="AO80" s="21"/>
      <c r="AP80" s="119">
        <v>0</v>
      </c>
      <c r="AQ80" s="22"/>
      <c r="AR80" s="23"/>
      <c r="AS80" s="2"/>
      <c r="AU80" s="13">
        <f t="shared" si="81"/>
        <v>0</v>
      </c>
    </row>
    <row r="81" spans="1:55" s="4" customFormat="1" x14ac:dyDescent="0.2">
      <c r="D81" s="80" t="s">
        <v>73</v>
      </c>
      <c r="J81" s="2"/>
      <c r="K81" s="18"/>
      <c r="L81" s="18"/>
      <c r="M81" s="18"/>
      <c r="N81" s="15">
        <f>SUM(N67:N80)</f>
        <v>0</v>
      </c>
      <c r="O81" s="18"/>
      <c r="P81" s="19"/>
      <c r="Q81" s="2"/>
      <c r="R81" s="18"/>
      <c r="S81" s="18"/>
      <c r="T81" s="18"/>
      <c r="U81" s="15">
        <f>SUM(U67:U80)</f>
        <v>0</v>
      </c>
      <c r="V81" s="20"/>
      <c r="W81" s="19"/>
      <c r="X81" s="2"/>
      <c r="Y81" s="18"/>
      <c r="Z81" s="18"/>
      <c r="AA81" s="18"/>
      <c r="AB81" s="15">
        <f>SUM(AB67:AB80)</f>
        <v>0</v>
      </c>
      <c r="AC81" s="18"/>
      <c r="AD81" s="19"/>
      <c r="AE81" s="2"/>
      <c r="AF81" s="21"/>
      <c r="AG81" s="21"/>
      <c r="AH81" s="21"/>
      <c r="AI81" s="15">
        <f>SUM(AI67:AI80)</f>
        <v>0</v>
      </c>
      <c r="AJ81" s="18"/>
      <c r="AK81" s="19"/>
      <c r="AL81" s="2"/>
      <c r="AM81" s="21"/>
      <c r="AN81" s="21"/>
      <c r="AO81" s="21"/>
      <c r="AP81" s="15">
        <f>SUM(AP67:AP80)</f>
        <v>0</v>
      </c>
      <c r="AQ81" s="18"/>
      <c r="AR81" s="19"/>
      <c r="AS81" s="2"/>
      <c r="AU81" s="15">
        <f>SUM(AU67:AU80)</f>
        <v>0</v>
      </c>
      <c r="BC81" s="66"/>
    </row>
    <row r="82" spans="1:55" s="4" customFormat="1" x14ac:dyDescent="0.2">
      <c r="J82" s="2"/>
      <c r="K82" s="18"/>
      <c r="L82" s="18"/>
      <c r="M82" s="18"/>
      <c r="N82" s="10"/>
      <c r="O82" s="18"/>
      <c r="P82" s="19"/>
      <c r="Q82" s="2"/>
      <c r="R82" s="18"/>
      <c r="S82" s="18"/>
      <c r="T82" s="18"/>
      <c r="U82" s="10"/>
      <c r="V82" s="20"/>
      <c r="W82" s="19"/>
      <c r="X82" s="2"/>
      <c r="Y82" s="18"/>
      <c r="Z82" s="18"/>
      <c r="AA82" s="18"/>
      <c r="AB82" s="10"/>
      <c r="AC82" s="18"/>
      <c r="AD82" s="19"/>
      <c r="AE82" s="2"/>
      <c r="AF82" s="21"/>
      <c r="AG82" s="21"/>
      <c r="AH82" s="21"/>
      <c r="AI82" s="10"/>
      <c r="AJ82" s="18"/>
      <c r="AK82" s="19"/>
      <c r="AL82" s="2"/>
      <c r="AM82" s="21"/>
      <c r="AN82" s="21"/>
      <c r="AO82" s="21"/>
      <c r="AP82" s="10"/>
      <c r="AQ82" s="18"/>
      <c r="AR82" s="19"/>
      <c r="AS82" s="2"/>
      <c r="AU82" s="13"/>
    </row>
    <row r="83" spans="1:55" s="4" customFormat="1" x14ac:dyDescent="0.2">
      <c r="A83" s="1" t="s">
        <v>29</v>
      </c>
      <c r="J83" s="2"/>
      <c r="K83" s="18"/>
      <c r="L83" s="18"/>
      <c r="M83" s="18"/>
      <c r="N83" s="15">
        <f>N44+N52+N57+N81+N64</f>
        <v>0</v>
      </c>
      <c r="O83" s="18"/>
      <c r="P83" s="19"/>
      <c r="Q83" s="2"/>
      <c r="R83" s="18"/>
      <c r="S83" s="18"/>
      <c r="T83" s="18"/>
      <c r="U83" s="15">
        <f>U44+U52+U57+U81+U64</f>
        <v>0</v>
      </c>
      <c r="V83" s="20"/>
      <c r="W83" s="19"/>
      <c r="X83" s="2"/>
      <c r="Y83" s="18"/>
      <c r="Z83" s="18"/>
      <c r="AA83" s="18"/>
      <c r="AB83" s="15">
        <f>AB44+AB52+AB57+AB81+AB64</f>
        <v>0</v>
      </c>
      <c r="AC83" s="18"/>
      <c r="AD83" s="19"/>
      <c r="AE83" s="2"/>
      <c r="AF83" s="21"/>
      <c r="AG83" s="21"/>
      <c r="AH83" s="21"/>
      <c r="AI83" s="15">
        <f>AI44+AI52+AI57+AI81+AI64</f>
        <v>0</v>
      </c>
      <c r="AJ83" s="18"/>
      <c r="AK83" s="19"/>
      <c r="AL83" s="2"/>
      <c r="AM83" s="21"/>
      <c r="AN83" s="21"/>
      <c r="AO83" s="21"/>
      <c r="AP83" s="15">
        <f>AP44+AP52+AP57+AP81+AP64</f>
        <v>0</v>
      </c>
      <c r="AQ83" s="18"/>
      <c r="AR83" s="19"/>
      <c r="AS83" s="2"/>
      <c r="AU83" s="13">
        <f>AU44+AU52+AU57+AU81+AU64</f>
        <v>0</v>
      </c>
      <c r="AV83" s="10"/>
      <c r="AW83" s="10"/>
      <c r="AX83" s="10"/>
      <c r="AY83" s="10"/>
      <c r="AZ83" s="10"/>
      <c r="BA83" s="73"/>
    </row>
    <row r="84" spans="1:55" s="4" customFormat="1" x14ac:dyDescent="0.2">
      <c r="J84" s="2"/>
      <c r="K84" s="18"/>
      <c r="L84" s="18"/>
      <c r="M84" s="18"/>
      <c r="N84" s="10"/>
      <c r="O84" s="18"/>
      <c r="P84" s="19"/>
      <c r="Q84" s="2"/>
      <c r="R84" s="18"/>
      <c r="S84" s="18"/>
      <c r="T84" s="18"/>
      <c r="U84" s="10"/>
      <c r="V84" s="20"/>
      <c r="W84" s="19"/>
      <c r="X84" s="2"/>
      <c r="Y84" s="18"/>
      <c r="Z84" s="18"/>
      <c r="AA84" s="18"/>
      <c r="AB84" s="10"/>
      <c r="AC84" s="18"/>
      <c r="AD84" s="19"/>
      <c r="AE84" s="2"/>
      <c r="AF84" s="21"/>
      <c r="AG84" s="21"/>
      <c r="AH84" s="21"/>
      <c r="AI84" s="10"/>
      <c r="AJ84" s="18"/>
      <c r="AK84" s="19"/>
      <c r="AL84" s="2"/>
      <c r="AM84" s="21"/>
      <c r="AN84" s="21"/>
      <c r="AO84" s="21"/>
      <c r="AP84" s="10"/>
      <c r="AQ84" s="18"/>
      <c r="AR84" s="19"/>
      <c r="AS84" s="2"/>
      <c r="AU84" s="13"/>
      <c r="AV84" s="10"/>
      <c r="AW84" s="10"/>
      <c r="AX84" s="10"/>
      <c r="AY84" s="10"/>
      <c r="AZ84" s="10"/>
    </row>
    <row r="85" spans="1:55" s="4" customFormat="1" x14ac:dyDescent="0.2">
      <c r="A85" s="76" t="s">
        <v>78</v>
      </c>
      <c r="J85" s="2"/>
      <c r="K85" s="18"/>
      <c r="L85" s="18"/>
      <c r="M85" s="18"/>
      <c r="N85" s="10">
        <f>N83-N52-N71-N72-N73-N74-N75-N78+N91</f>
        <v>0</v>
      </c>
      <c r="O85" s="18"/>
      <c r="P85" s="19"/>
      <c r="Q85" s="2"/>
      <c r="R85" s="18"/>
      <c r="S85" s="18"/>
      <c r="T85" s="18"/>
      <c r="U85" s="10">
        <f>U83-U52-U71-U72-U73-U74-U75-U78+U91</f>
        <v>0</v>
      </c>
      <c r="V85" s="20"/>
      <c r="W85" s="19"/>
      <c r="X85" s="2"/>
      <c r="Y85" s="18"/>
      <c r="Z85" s="18"/>
      <c r="AA85" s="18"/>
      <c r="AB85" s="10">
        <f>AB83-AB52-AB71-AB72-AB73-AB74-AB75-AB78+AB91</f>
        <v>0</v>
      </c>
      <c r="AC85" s="18"/>
      <c r="AD85" s="19"/>
      <c r="AE85" s="2"/>
      <c r="AF85" s="21"/>
      <c r="AG85" s="21"/>
      <c r="AH85" s="21"/>
      <c r="AI85" s="10">
        <f>AI83-AI52-AI71-AI72-AI73-AI74-AI75-AI78+AI91</f>
        <v>0</v>
      </c>
      <c r="AJ85" s="18"/>
      <c r="AK85" s="19"/>
      <c r="AL85" s="2"/>
      <c r="AM85" s="21"/>
      <c r="AN85" s="21"/>
      <c r="AO85" s="21"/>
      <c r="AP85" s="10">
        <f>AP83-AP52-AP71-AP72-AP73-AP74-AP75-AP78+AP91</f>
        <v>0</v>
      </c>
      <c r="AQ85" s="18"/>
      <c r="AR85" s="19"/>
      <c r="AS85" s="2"/>
      <c r="AU85" s="13">
        <f>SUM(N85,U85,AB85,AI85,AP85)</f>
        <v>0</v>
      </c>
      <c r="AV85" s="74"/>
      <c r="AW85" s="74"/>
    </row>
    <row r="86" spans="1:55" s="4" customFormat="1" x14ac:dyDescent="0.2">
      <c r="A86" s="1" t="s">
        <v>30</v>
      </c>
      <c r="J86" s="2"/>
      <c r="K86" s="18"/>
      <c r="L86" s="18"/>
      <c r="M86" s="18"/>
      <c r="N86" s="10">
        <f>ROUND(Totals!$C$86*N85,0)</f>
        <v>0</v>
      </c>
      <c r="O86" s="18"/>
      <c r="P86" s="19"/>
      <c r="Q86" s="2"/>
      <c r="R86" s="18"/>
      <c r="S86" s="18"/>
      <c r="T86" s="18"/>
      <c r="U86" s="10">
        <f>ROUND(Totals!$C$86*U85,0)</f>
        <v>0</v>
      </c>
      <c r="V86" s="20"/>
      <c r="W86" s="19"/>
      <c r="X86" s="2"/>
      <c r="Y86" s="18"/>
      <c r="Z86" s="18"/>
      <c r="AA86" s="18"/>
      <c r="AB86" s="10">
        <f>ROUND(Totals!$C$86*AB85,0)</f>
        <v>0</v>
      </c>
      <c r="AC86" s="18"/>
      <c r="AD86" s="19"/>
      <c r="AE86" s="2"/>
      <c r="AF86" s="21"/>
      <c r="AG86" s="21"/>
      <c r="AH86" s="21"/>
      <c r="AI86" s="10">
        <f>ROUND(Totals!$C$86*AI85,0)</f>
        <v>0</v>
      </c>
      <c r="AJ86" s="18"/>
      <c r="AK86" s="19"/>
      <c r="AL86" s="2"/>
      <c r="AM86" s="21"/>
      <c r="AN86" s="21"/>
      <c r="AO86" s="21"/>
      <c r="AP86" s="10">
        <f>ROUND(Totals!$C$86*AP85,0)</f>
        <v>0</v>
      </c>
      <c r="AQ86" s="18"/>
      <c r="AR86" s="19"/>
      <c r="AS86" s="2"/>
      <c r="AU86" s="13">
        <f>SUM(N86,U86,AB86,AI86,AP86)</f>
        <v>0</v>
      </c>
      <c r="AV86" s="10"/>
      <c r="AW86" s="10"/>
      <c r="AX86" s="10"/>
      <c r="AY86" s="10"/>
      <c r="AZ86" s="10"/>
      <c r="BA86" s="73"/>
    </row>
    <row r="87" spans="1:55" s="4" customFormat="1" x14ac:dyDescent="0.2">
      <c r="A87" s="27"/>
      <c r="B87" s="4" t="s">
        <v>45</v>
      </c>
      <c r="J87" s="2"/>
      <c r="K87" s="18"/>
      <c r="L87" s="18"/>
      <c r="M87" s="18"/>
      <c r="N87" s="10"/>
      <c r="O87" s="18"/>
      <c r="P87" s="19"/>
      <c r="Q87" s="2"/>
      <c r="R87" s="18"/>
      <c r="S87" s="18"/>
      <c r="T87" s="18"/>
      <c r="U87" s="10"/>
      <c r="V87" s="20"/>
      <c r="W87" s="19"/>
      <c r="X87" s="2"/>
      <c r="Y87" s="18"/>
      <c r="Z87" s="18"/>
      <c r="AA87" s="18"/>
      <c r="AB87" s="10"/>
      <c r="AC87" s="18"/>
      <c r="AD87" s="19"/>
      <c r="AE87" s="2"/>
      <c r="AF87" s="21"/>
      <c r="AG87" s="21"/>
      <c r="AH87" s="21"/>
      <c r="AI87" s="10"/>
      <c r="AJ87" s="18"/>
      <c r="AK87" s="19"/>
      <c r="AL87" s="2"/>
      <c r="AM87" s="21"/>
      <c r="AN87" s="21"/>
      <c r="AO87" s="21"/>
      <c r="AP87" s="10"/>
      <c r="AQ87" s="18"/>
      <c r="AR87" s="19"/>
      <c r="AS87" s="2"/>
      <c r="AU87" s="13"/>
      <c r="AV87" s="10"/>
      <c r="AW87" s="10"/>
      <c r="AX87" s="10"/>
      <c r="AY87" s="10"/>
      <c r="AZ87" s="10"/>
    </row>
    <row r="88" spans="1:55" s="4" customFormat="1" ht="13.5" thickBot="1" x14ac:dyDescent="0.25">
      <c r="A88" s="1" t="s">
        <v>31</v>
      </c>
      <c r="J88" s="2"/>
      <c r="K88" s="18"/>
      <c r="L88" s="18"/>
      <c r="M88" s="18"/>
      <c r="N88" s="28">
        <f>N83+N86</f>
        <v>0</v>
      </c>
      <c r="O88" s="18"/>
      <c r="P88" s="19"/>
      <c r="Q88" s="2"/>
      <c r="R88" s="18"/>
      <c r="S88" s="18"/>
      <c r="T88" s="18"/>
      <c r="U88" s="28">
        <f>U83+U86</f>
        <v>0</v>
      </c>
      <c r="V88" s="20"/>
      <c r="W88" s="19"/>
      <c r="X88" s="2"/>
      <c r="Y88" s="18"/>
      <c r="Z88" s="18"/>
      <c r="AA88" s="18"/>
      <c r="AB88" s="28">
        <f>AB83+AB86</f>
        <v>0</v>
      </c>
      <c r="AC88" s="18"/>
      <c r="AD88" s="19"/>
      <c r="AE88" s="2"/>
      <c r="AF88" s="21"/>
      <c r="AG88" s="21"/>
      <c r="AH88" s="21"/>
      <c r="AI88" s="28">
        <f>AI83+AI86</f>
        <v>0</v>
      </c>
      <c r="AJ88" s="18"/>
      <c r="AK88" s="19"/>
      <c r="AL88" s="2"/>
      <c r="AM88" s="21"/>
      <c r="AN88" s="21"/>
      <c r="AO88" s="21"/>
      <c r="AP88" s="28">
        <f>AP83+AP86</f>
        <v>0</v>
      </c>
      <c r="AQ88" s="18"/>
      <c r="AR88" s="19"/>
      <c r="AS88" s="2"/>
      <c r="AU88" s="60">
        <f t="shared" ref="AU88" si="83">AU83+AU86</f>
        <v>0</v>
      </c>
      <c r="AV88" s="10"/>
      <c r="AW88" s="10"/>
      <c r="AX88" s="10"/>
      <c r="AY88" s="10"/>
      <c r="AZ88" s="10"/>
      <c r="BA88" s="73"/>
      <c r="BB88" s="3"/>
      <c r="BC88" s="73"/>
    </row>
    <row r="89" spans="1:55" s="4" customFormat="1" ht="13.5" thickTop="1" x14ac:dyDescent="0.2">
      <c r="J89" s="2"/>
      <c r="K89" s="18"/>
      <c r="L89" s="18"/>
      <c r="M89" s="18"/>
      <c r="N89" s="10"/>
      <c r="O89" s="18"/>
      <c r="P89" s="19"/>
      <c r="Q89" s="2"/>
      <c r="R89" s="18"/>
      <c r="S89" s="18"/>
      <c r="T89" s="18"/>
      <c r="U89" s="10"/>
      <c r="V89" s="20"/>
      <c r="W89" s="19"/>
      <c r="X89" s="2"/>
      <c r="Y89" s="18"/>
      <c r="Z89" s="18"/>
      <c r="AA89" s="18"/>
      <c r="AB89" s="10"/>
      <c r="AC89" s="18"/>
      <c r="AD89" s="19"/>
      <c r="AE89" s="2"/>
      <c r="AF89" s="21"/>
      <c r="AG89" s="21"/>
      <c r="AH89" s="21"/>
      <c r="AI89" s="10"/>
      <c r="AJ89" s="18"/>
      <c r="AK89" s="19"/>
      <c r="AL89" s="2"/>
      <c r="AM89" s="21"/>
      <c r="AN89" s="21"/>
      <c r="AO89" s="21"/>
      <c r="AP89" s="10"/>
      <c r="AQ89" s="18"/>
      <c r="AR89" s="19"/>
      <c r="AS89" s="2"/>
      <c r="AU89" s="13"/>
    </row>
    <row r="90" spans="1:55" s="4" customFormat="1" x14ac:dyDescent="0.2">
      <c r="J90" s="2"/>
      <c r="K90" s="18"/>
      <c r="L90" s="18"/>
      <c r="M90" s="18"/>
      <c r="N90" s="10"/>
      <c r="O90" s="18"/>
      <c r="P90" s="19"/>
      <c r="Q90" s="2"/>
      <c r="R90" s="18"/>
      <c r="S90" s="18"/>
      <c r="T90" s="18"/>
      <c r="U90" s="10"/>
      <c r="V90" s="20"/>
      <c r="W90" s="19"/>
      <c r="X90" s="2"/>
      <c r="Y90" s="18"/>
      <c r="Z90" s="18"/>
      <c r="AA90" s="18"/>
      <c r="AB90" s="10"/>
      <c r="AC90" s="18"/>
      <c r="AD90" s="19"/>
      <c r="AE90" s="2"/>
      <c r="AF90" s="21"/>
      <c r="AG90" s="21"/>
      <c r="AH90" s="21"/>
      <c r="AI90" s="10"/>
      <c r="AJ90" s="18"/>
      <c r="AK90" s="19"/>
      <c r="AL90" s="2"/>
      <c r="AM90" s="21"/>
      <c r="AN90" s="21"/>
      <c r="AO90" s="21"/>
      <c r="AP90" s="10"/>
      <c r="AQ90" s="18"/>
      <c r="AR90" s="19"/>
      <c r="AS90" s="2"/>
      <c r="AU90" s="13"/>
    </row>
    <row r="91" spans="1:55" s="4" customFormat="1" x14ac:dyDescent="0.2">
      <c r="A91" s="82"/>
      <c r="J91" s="2"/>
      <c r="K91" s="18"/>
      <c r="L91" s="18"/>
      <c r="M91" s="18"/>
      <c r="N91" s="10"/>
      <c r="O91" s="18"/>
      <c r="P91" s="19"/>
      <c r="Q91" s="2"/>
      <c r="R91" s="18"/>
      <c r="S91" s="18"/>
      <c r="T91" s="18"/>
      <c r="U91" s="10"/>
      <c r="V91" s="20"/>
      <c r="W91" s="19"/>
      <c r="X91" s="2"/>
      <c r="Y91" s="18"/>
      <c r="Z91" s="18"/>
      <c r="AA91" s="18"/>
      <c r="AB91" s="84"/>
      <c r="AC91" s="18"/>
      <c r="AD91" s="19"/>
      <c r="AE91" s="2"/>
      <c r="AF91" s="21"/>
      <c r="AG91" s="21"/>
      <c r="AH91" s="21"/>
      <c r="AI91" s="84"/>
      <c r="AJ91" s="18"/>
      <c r="AK91" s="19"/>
      <c r="AL91" s="2"/>
      <c r="AM91" s="21"/>
      <c r="AN91" s="21"/>
      <c r="AO91" s="21"/>
      <c r="AP91" s="84"/>
      <c r="AQ91" s="18"/>
      <c r="AR91" s="19"/>
      <c r="AS91" s="2"/>
      <c r="AU91" s="13"/>
      <c r="AV91" s="73"/>
    </row>
    <row r="92" spans="1:55" s="4" customFormat="1" x14ac:dyDescent="0.2">
      <c r="I92" s="17"/>
      <c r="J92" s="17"/>
      <c r="K92" s="17"/>
      <c r="L92" s="17"/>
      <c r="M92" s="17"/>
      <c r="P92" s="5"/>
      <c r="R92" s="10"/>
      <c r="S92" s="10"/>
      <c r="T92" s="10"/>
      <c r="W92" s="5"/>
      <c r="AD92" s="5"/>
      <c r="AK92" s="5"/>
      <c r="AR92" s="5"/>
      <c r="AU92" s="5"/>
    </row>
    <row r="93" spans="1:55" s="4" customFormat="1" x14ac:dyDescent="0.2">
      <c r="I93" s="17"/>
      <c r="J93" s="17"/>
      <c r="K93" s="17"/>
      <c r="L93" s="17"/>
      <c r="M93" s="17"/>
      <c r="N93" s="3"/>
      <c r="P93" s="5"/>
      <c r="R93" s="10"/>
      <c r="S93" s="10"/>
      <c r="T93" s="10"/>
      <c r="U93" s="3"/>
      <c r="W93" s="5"/>
      <c r="AB93" s="3"/>
      <c r="AD93" s="5"/>
      <c r="AI93" s="3"/>
      <c r="AK93" s="5"/>
      <c r="AR93" s="5"/>
      <c r="AU93" s="3"/>
    </row>
    <row r="94" spans="1:55" s="4" customFormat="1" x14ac:dyDescent="0.2">
      <c r="K94" s="17"/>
      <c r="L94" s="17"/>
      <c r="M94" s="17"/>
      <c r="R94" s="10"/>
      <c r="S94" s="10"/>
      <c r="T94" s="10"/>
    </row>
    <row r="95" spans="1:55" s="4" customFormat="1" x14ac:dyDescent="0.2">
      <c r="K95" s="17"/>
      <c r="L95" s="17"/>
      <c r="M95" s="17"/>
      <c r="R95" s="10"/>
      <c r="S95" s="10"/>
      <c r="T95" s="10"/>
    </row>
    <row r="96" spans="1:55" s="4" customFormat="1" ht="15" x14ac:dyDescent="0.2">
      <c r="B96" s="57"/>
      <c r="K96" s="10"/>
      <c r="L96" s="10"/>
      <c r="M96" s="10"/>
      <c r="O96" s="57"/>
      <c r="P96" s="57"/>
      <c r="Q96" s="57"/>
      <c r="U96" s="57"/>
      <c r="V96" s="58"/>
      <c r="W96" s="58"/>
      <c r="Y96" s="58"/>
      <c r="Z96" s="58"/>
      <c r="AA96" s="58"/>
      <c r="AB96" s="57"/>
      <c r="AC96" s="58"/>
      <c r="AE96" s="58"/>
      <c r="AF96" s="58"/>
      <c r="AG96" s="58"/>
      <c r="AH96" s="58"/>
      <c r="AI96" s="57"/>
      <c r="AP96" s="57"/>
    </row>
    <row r="97" spans="2:42" s="4" customFormat="1" ht="15" x14ac:dyDescent="0.2">
      <c r="K97" s="10"/>
      <c r="L97" s="10"/>
      <c r="M97" s="10"/>
      <c r="N97" s="31"/>
      <c r="R97" s="10"/>
      <c r="S97" s="10"/>
      <c r="T97" s="10"/>
      <c r="U97" s="29"/>
      <c r="AB97" s="32"/>
      <c r="AI97" s="29"/>
      <c r="AP97" s="29"/>
    </row>
    <row r="98" spans="2:42" s="4" customFormat="1" ht="15" x14ac:dyDescent="0.2">
      <c r="B98" s="30"/>
      <c r="K98" s="10"/>
      <c r="L98" s="10"/>
      <c r="M98" s="10"/>
      <c r="R98" s="10"/>
      <c r="S98" s="10"/>
      <c r="T98" s="10"/>
    </row>
    <row r="99" spans="2:42" s="4" customFormat="1" x14ac:dyDescent="0.2">
      <c r="K99" s="10"/>
      <c r="L99" s="10"/>
      <c r="M99" s="10"/>
      <c r="R99" s="10"/>
      <c r="S99" s="10"/>
      <c r="T99" s="10"/>
    </row>
    <row r="100" spans="2:42" s="4" customFormat="1" x14ac:dyDescent="0.2">
      <c r="K100" s="10"/>
      <c r="L100" s="10"/>
      <c r="M100" s="10"/>
      <c r="R100" s="10"/>
      <c r="S100" s="10"/>
      <c r="T100" s="10"/>
    </row>
    <row r="101" spans="2:42" s="4" customFormat="1" x14ac:dyDescent="0.2">
      <c r="K101" s="10"/>
      <c r="L101" s="10"/>
      <c r="M101" s="10"/>
      <c r="R101" s="10"/>
      <c r="S101" s="10"/>
      <c r="T101" s="10"/>
    </row>
    <row r="102" spans="2:42" s="4" customFormat="1" x14ac:dyDescent="0.2">
      <c r="K102" s="10"/>
      <c r="L102" s="10"/>
      <c r="M102" s="10"/>
      <c r="R102" s="10"/>
      <c r="S102" s="10"/>
      <c r="T102" s="10"/>
    </row>
    <row r="103" spans="2:42" s="4" customFormat="1" x14ac:dyDescent="0.2">
      <c r="B103" s="14"/>
      <c r="C103" s="14"/>
      <c r="D103" s="14"/>
      <c r="K103" s="10"/>
      <c r="L103" s="10"/>
      <c r="M103" s="10"/>
      <c r="R103" s="10"/>
      <c r="S103" s="10"/>
      <c r="T103" s="10"/>
    </row>
    <row r="104" spans="2:42" s="4" customFormat="1" x14ac:dyDescent="0.2">
      <c r="K104" s="10"/>
      <c r="L104" s="10"/>
      <c r="M104" s="10"/>
      <c r="R104" s="10"/>
      <c r="S104" s="10"/>
      <c r="T104" s="10"/>
    </row>
  </sheetData>
  <mergeCells count="17">
    <mergeCell ref="D55:I55"/>
    <mergeCell ref="D56:I56"/>
    <mergeCell ref="D67:I67"/>
    <mergeCell ref="AP4:AR4"/>
    <mergeCell ref="E14:I14"/>
    <mergeCell ref="C4:D4"/>
    <mergeCell ref="E4:I4"/>
    <mergeCell ref="N4:P4"/>
    <mergeCell ref="U4:W4"/>
    <mergeCell ref="AB4:AD4"/>
    <mergeCell ref="AI4:AK4"/>
    <mergeCell ref="AM2:AR2"/>
    <mergeCell ref="E2:I2"/>
    <mergeCell ref="K2:P2"/>
    <mergeCell ref="R2:W2"/>
    <mergeCell ref="Y2:AD2"/>
    <mergeCell ref="AF2:A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741F-A599-438C-8E67-6039982FC2D6}">
  <dimension ref="A1:BC104"/>
  <sheetViews>
    <sheetView workbookViewId="0">
      <selection activeCell="B3" sqref="B3"/>
    </sheetView>
  </sheetViews>
  <sheetFormatPr defaultRowHeight="12.75" x14ac:dyDescent="0.2"/>
  <cols>
    <col min="1" max="1" width="21.28515625" style="4" customWidth="1"/>
    <col min="2" max="2" width="26.42578125" style="4" customWidth="1"/>
    <col min="3" max="3" width="17.85546875" style="4" customWidth="1"/>
    <col min="4" max="4" width="16.5703125" style="4" customWidth="1"/>
    <col min="5" max="9" width="5.28515625" style="4" customWidth="1"/>
    <col min="10" max="10" width="2" style="4" customWidth="1"/>
    <col min="11" max="13" width="12.28515625" style="10" hidden="1" customWidth="1"/>
    <col min="14" max="14" width="12" style="4" customWidth="1"/>
    <col min="15" max="16" width="10.28515625" style="4" customWidth="1"/>
    <col min="17" max="17" width="2" style="4" customWidth="1"/>
    <col min="18" max="20" width="12.28515625" style="10" hidden="1" customWidth="1"/>
    <col min="21" max="21" width="12.28515625" style="4" customWidth="1"/>
    <col min="22" max="23" width="10.7109375" style="4" customWidth="1"/>
    <col min="24" max="24" width="2" style="4" customWidth="1"/>
    <col min="25" max="27" width="11.7109375" style="4" hidden="1" customWidth="1"/>
    <col min="28" max="28" width="12.28515625" style="4" customWidth="1"/>
    <col min="29" max="30" width="10.7109375" style="4" customWidth="1"/>
    <col min="31" max="31" width="2" style="4" customWidth="1"/>
    <col min="32" max="34" width="13" style="4" hidden="1" customWidth="1"/>
    <col min="35" max="35" width="13.5703125" style="4" customWidth="1"/>
    <col min="36" max="37" width="10.7109375" style="4" customWidth="1"/>
    <col min="38" max="38" width="2" style="4" customWidth="1"/>
    <col min="39" max="41" width="11.7109375" style="4" hidden="1" customWidth="1"/>
    <col min="42" max="44" width="10.7109375" style="4" customWidth="1"/>
    <col min="45" max="45" width="2" style="4" customWidth="1"/>
    <col min="46" max="47" width="13.28515625" style="4" customWidth="1"/>
    <col min="48" max="48" width="12.28515625" style="4" customWidth="1"/>
    <col min="49" max="49" width="11.28515625" customWidth="1"/>
    <col min="50" max="50" width="11.140625" customWidth="1"/>
    <col min="51" max="51" width="11.7109375" customWidth="1"/>
    <col min="52" max="52" width="10.28515625" bestFit="1" customWidth="1"/>
    <col min="53" max="53" width="11.85546875" bestFit="1" customWidth="1"/>
    <col min="54" max="54" width="14.42578125" customWidth="1"/>
    <col min="55" max="55" width="15.28515625" customWidth="1"/>
  </cols>
  <sheetData>
    <row r="1" spans="1:49" s="4" customFormat="1" x14ac:dyDescent="0.2">
      <c r="A1" s="1" t="s">
        <v>148</v>
      </c>
      <c r="B1" s="1"/>
      <c r="C1" s="1"/>
      <c r="D1" s="1"/>
      <c r="J1" s="2"/>
      <c r="K1" s="59">
        <v>152775</v>
      </c>
      <c r="L1" s="35"/>
      <c r="M1" s="35"/>
      <c r="N1" s="1"/>
      <c r="O1" s="1"/>
      <c r="P1" s="1"/>
      <c r="Q1" s="2"/>
      <c r="R1" s="35"/>
      <c r="S1" s="35"/>
      <c r="T1" s="35"/>
      <c r="U1" s="1"/>
      <c r="V1" s="1"/>
      <c r="W1" s="1"/>
      <c r="X1" s="2"/>
      <c r="Y1" s="35"/>
      <c r="Z1" s="35"/>
      <c r="AA1" s="35"/>
      <c r="AB1" s="1"/>
      <c r="AC1" s="1"/>
      <c r="AD1" s="1"/>
      <c r="AE1" s="2"/>
      <c r="AF1" s="35"/>
      <c r="AG1" s="35"/>
      <c r="AH1" s="35"/>
      <c r="AI1" s="1"/>
      <c r="AJ1" s="1"/>
      <c r="AK1" s="1"/>
      <c r="AL1" s="2"/>
      <c r="AM1" s="35"/>
      <c r="AN1" s="35"/>
      <c r="AO1" s="35"/>
      <c r="AP1" s="1"/>
      <c r="AQ1" s="1"/>
      <c r="AR1" s="1"/>
      <c r="AS1" s="2"/>
    </row>
    <row r="2" spans="1:49" s="4" customFormat="1" ht="15.75" x14ac:dyDescent="0.25">
      <c r="A2" s="1"/>
      <c r="B2" s="67"/>
      <c r="C2" s="1"/>
      <c r="D2" s="1"/>
      <c r="E2" s="140" t="s">
        <v>63</v>
      </c>
      <c r="F2" s="140"/>
      <c r="G2" s="140"/>
      <c r="H2" s="140"/>
      <c r="I2" s="140"/>
      <c r="J2" s="2"/>
      <c r="K2" s="142" t="str">
        <f>Totals!K2</f>
        <v>Year 1</v>
      </c>
      <c r="L2" s="142"/>
      <c r="M2" s="142"/>
      <c r="N2" s="142"/>
      <c r="O2" s="142"/>
      <c r="P2" s="142"/>
      <c r="Q2" s="2"/>
      <c r="R2" s="142" t="str">
        <f>Totals!R2</f>
        <v>Year 2</v>
      </c>
      <c r="S2" s="142"/>
      <c r="T2" s="142"/>
      <c r="U2" s="142"/>
      <c r="V2" s="142"/>
      <c r="W2" s="142"/>
      <c r="X2" s="2"/>
      <c r="Y2" s="142" t="str">
        <f>Totals!Y2</f>
        <v>Year 3</v>
      </c>
      <c r="Z2" s="142"/>
      <c r="AA2" s="142"/>
      <c r="AB2" s="142"/>
      <c r="AC2" s="142"/>
      <c r="AD2" s="142"/>
      <c r="AE2" s="2"/>
      <c r="AF2" s="142" t="str">
        <f>Totals!AF2</f>
        <v>Year 4</v>
      </c>
      <c r="AG2" s="142"/>
      <c r="AH2" s="142"/>
      <c r="AI2" s="142"/>
      <c r="AJ2" s="142"/>
      <c r="AK2" s="142"/>
      <c r="AL2" s="2"/>
      <c r="AM2" s="142" t="str">
        <f>Totals!AM2</f>
        <v>Year 5</v>
      </c>
      <c r="AN2" s="142"/>
      <c r="AO2" s="142"/>
      <c r="AP2" s="142"/>
      <c r="AQ2" s="142"/>
      <c r="AR2" s="142"/>
      <c r="AS2" s="2"/>
      <c r="AU2" s="1"/>
    </row>
    <row r="3" spans="1:49" s="4" customFormat="1" ht="15.75" x14ac:dyDescent="0.25">
      <c r="A3" s="56"/>
      <c r="B3" s="1"/>
      <c r="C3" s="1"/>
      <c r="D3" s="1"/>
      <c r="E3" s="1"/>
      <c r="F3" s="1"/>
      <c r="G3" s="1"/>
      <c r="H3" s="1"/>
      <c r="I3" s="1"/>
      <c r="J3" s="2"/>
      <c r="Q3" s="2"/>
      <c r="X3" s="2"/>
      <c r="AE3" s="2"/>
      <c r="AL3" s="2"/>
      <c r="AS3" s="2"/>
      <c r="AU3" s="1"/>
    </row>
    <row r="4" spans="1:49" s="4" customFormat="1" hidden="1" x14ac:dyDescent="0.2">
      <c r="B4" s="1"/>
      <c r="C4" s="140" t="s">
        <v>34</v>
      </c>
      <c r="D4" s="140"/>
      <c r="E4" s="145" t="s">
        <v>54</v>
      </c>
      <c r="F4" s="145"/>
      <c r="G4" s="145"/>
      <c r="H4" s="145"/>
      <c r="I4" s="145"/>
      <c r="J4" s="2"/>
      <c r="K4" s="35"/>
      <c r="L4" s="35"/>
      <c r="M4" s="35"/>
      <c r="N4" s="141"/>
      <c r="O4" s="141"/>
      <c r="P4" s="141"/>
      <c r="Q4" s="2"/>
      <c r="R4" s="35"/>
      <c r="S4" s="35"/>
      <c r="T4" s="35"/>
      <c r="U4" s="141"/>
      <c r="V4" s="141"/>
      <c r="W4" s="141"/>
      <c r="X4" s="2"/>
      <c r="Y4" s="35"/>
      <c r="Z4" s="35"/>
      <c r="AA4" s="35"/>
      <c r="AB4" s="141"/>
      <c r="AC4" s="141"/>
      <c r="AD4" s="141"/>
      <c r="AE4" s="2"/>
      <c r="AF4" s="35"/>
      <c r="AG4" s="35"/>
      <c r="AH4" s="35"/>
      <c r="AI4" s="141"/>
      <c r="AJ4" s="141"/>
      <c r="AK4" s="141"/>
      <c r="AL4" s="2"/>
      <c r="AM4" s="35"/>
      <c r="AN4" s="35"/>
      <c r="AO4" s="35"/>
      <c r="AP4" s="141"/>
      <c r="AQ4" s="141"/>
      <c r="AR4" s="141"/>
      <c r="AS4" s="2"/>
      <c r="AT4" s="66" t="s">
        <v>62</v>
      </c>
      <c r="AU4" s="66" t="s">
        <v>35</v>
      </c>
      <c r="AW4" s="61" t="s">
        <v>60</v>
      </c>
    </row>
    <row r="5" spans="1:49" s="4" customFormat="1" hidden="1" x14ac:dyDescent="0.2">
      <c r="C5" s="4" t="s">
        <v>52</v>
      </c>
      <c r="D5" s="4" t="s">
        <v>53</v>
      </c>
      <c r="E5" s="4" t="s">
        <v>46</v>
      </c>
      <c r="F5" s="4" t="s">
        <v>47</v>
      </c>
      <c r="G5" s="4" t="s">
        <v>48</v>
      </c>
      <c r="H5" s="4" t="s">
        <v>49</v>
      </c>
      <c r="I5" s="4" t="s">
        <v>50</v>
      </c>
      <c r="J5" s="2"/>
      <c r="K5" s="36" t="s">
        <v>51</v>
      </c>
      <c r="L5" s="36" t="s">
        <v>56</v>
      </c>
      <c r="M5" s="36" t="s">
        <v>57</v>
      </c>
      <c r="N5" s="6" t="s">
        <v>34</v>
      </c>
      <c r="O5" s="34" t="s">
        <v>33</v>
      </c>
      <c r="P5" s="7" t="s">
        <v>8</v>
      </c>
      <c r="Q5" s="2"/>
      <c r="R5" s="36" t="s">
        <v>51</v>
      </c>
      <c r="S5" s="36" t="s">
        <v>56</v>
      </c>
      <c r="T5" s="36" t="s">
        <v>57</v>
      </c>
      <c r="U5" s="6" t="s">
        <v>34</v>
      </c>
      <c r="V5" s="34" t="s">
        <v>33</v>
      </c>
      <c r="W5" s="7" t="s">
        <v>8</v>
      </c>
      <c r="X5" s="2"/>
      <c r="Y5" s="36" t="s">
        <v>51</v>
      </c>
      <c r="Z5" s="36" t="s">
        <v>56</v>
      </c>
      <c r="AA5" s="36" t="s">
        <v>57</v>
      </c>
      <c r="AB5" s="6" t="s">
        <v>34</v>
      </c>
      <c r="AC5" s="34" t="s">
        <v>33</v>
      </c>
      <c r="AD5" s="7" t="s">
        <v>8</v>
      </c>
      <c r="AE5" s="2"/>
      <c r="AF5" s="36" t="s">
        <v>51</v>
      </c>
      <c r="AG5" s="36" t="s">
        <v>56</v>
      </c>
      <c r="AH5" s="36" t="s">
        <v>57</v>
      </c>
      <c r="AI5" s="6" t="s">
        <v>34</v>
      </c>
      <c r="AJ5" s="34" t="s">
        <v>33</v>
      </c>
      <c r="AK5" s="7" t="s">
        <v>8</v>
      </c>
      <c r="AL5" s="2"/>
      <c r="AM5" s="36" t="s">
        <v>51</v>
      </c>
      <c r="AN5" s="36" t="s">
        <v>56</v>
      </c>
      <c r="AO5" s="36" t="s">
        <v>57</v>
      </c>
      <c r="AP5" s="6" t="s">
        <v>34</v>
      </c>
      <c r="AQ5" s="34" t="s">
        <v>33</v>
      </c>
      <c r="AR5" s="7" t="s">
        <v>8</v>
      </c>
      <c r="AS5" s="2"/>
      <c r="AU5" s="7" t="s">
        <v>8</v>
      </c>
      <c r="AV5" s="8"/>
      <c r="AW5" s="8"/>
    </row>
    <row r="6" spans="1:49" s="4" customFormat="1" hidden="1" x14ac:dyDescent="0.2">
      <c r="A6" s="1" t="s">
        <v>9</v>
      </c>
      <c r="J6" s="2"/>
      <c r="K6" s="9"/>
      <c r="L6" s="17"/>
      <c r="M6" s="17"/>
      <c r="P6" s="5"/>
      <c r="Q6" s="2"/>
      <c r="R6" s="10"/>
      <c r="S6" s="10"/>
      <c r="T6" s="10"/>
      <c r="W6" s="5"/>
      <c r="X6" s="2"/>
      <c r="AD6" s="5"/>
      <c r="AE6" s="2"/>
      <c r="AK6" s="5"/>
      <c r="AL6" s="2"/>
      <c r="AR6" s="5"/>
      <c r="AS6" s="2"/>
      <c r="AU6" s="5"/>
      <c r="AW6" s="33">
        <f t="shared" ref="AW6:AW13" si="0">SUM(M7+T7+AA7+AH7+AO7)</f>
        <v>0</v>
      </c>
    </row>
    <row r="7" spans="1:49" s="4" customFormat="1" hidden="1" x14ac:dyDescent="0.2">
      <c r="A7" s="11" t="s">
        <v>0</v>
      </c>
      <c r="B7" s="83">
        <f>Totals!B7</f>
        <v>0</v>
      </c>
      <c r="C7" s="37">
        <f>Totals!C7</f>
        <v>0</v>
      </c>
      <c r="D7" s="37">
        <f>Totals!D7</f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2"/>
      <c r="K7" s="38">
        <f>($C7/9*12)+($D7)</f>
        <v>0</v>
      </c>
      <c r="L7" s="62">
        <f>K7/12/173.33333333</f>
        <v>0</v>
      </c>
      <c r="M7" s="63">
        <f t="shared" ref="M7:M12" si="1">E7*173.333333</f>
        <v>0</v>
      </c>
      <c r="N7" s="39">
        <f>ROUND((K7/12*$E7),0)</f>
        <v>0</v>
      </c>
      <c r="O7" s="39">
        <f t="shared" ref="O7:O12" si="2">ROUND(N7*$A$40,0)</f>
        <v>0</v>
      </c>
      <c r="P7" s="40">
        <f t="shared" ref="P7:P12" si="3">O7+N7</f>
        <v>0</v>
      </c>
      <c r="Q7" s="41"/>
      <c r="R7" s="39">
        <f t="shared" ref="R7:R12" si="4">ROUND(K7*(1+$B$2),0)</f>
        <v>0</v>
      </c>
      <c r="S7" s="62">
        <f>R7/12/173.33333333</f>
        <v>0</v>
      </c>
      <c r="T7" s="63">
        <f t="shared" ref="T7:T12" si="5">F7*173.333333</f>
        <v>0</v>
      </c>
      <c r="U7" s="39">
        <f>ROUND((R7/12*$F7),0)</f>
        <v>0</v>
      </c>
      <c r="V7" s="42">
        <f t="shared" ref="V7:V12" si="6">ROUND(U7*$A$40,0)</f>
        <v>0</v>
      </c>
      <c r="W7" s="40">
        <f t="shared" ref="W7:W12" si="7">V7+U7</f>
        <v>0</v>
      </c>
      <c r="X7" s="41"/>
      <c r="Y7" s="39">
        <f t="shared" ref="Y7:Y12" si="8">ROUND(R7*(1+$B$2),0)</f>
        <v>0</v>
      </c>
      <c r="Z7" s="62">
        <f>Y7/12/173.33333333</f>
        <v>0</v>
      </c>
      <c r="AA7" s="63">
        <f t="shared" ref="AA7:AA12" si="9">G7*173.333333</f>
        <v>0</v>
      </c>
      <c r="AB7" s="39">
        <f>ROUND((Y7/12*$G7),0)</f>
        <v>0</v>
      </c>
      <c r="AC7" s="39">
        <f t="shared" ref="AC7:AC12" si="10">ROUND(AB7*$A$40,0)</f>
        <v>0</v>
      </c>
      <c r="AD7" s="40">
        <f t="shared" ref="AD7:AD12" si="11">AC7+AB7</f>
        <v>0</v>
      </c>
      <c r="AE7" s="41"/>
      <c r="AF7" s="39">
        <f t="shared" ref="AF7:AF12" si="12">ROUND(Y7*(1+$B$2),0)</f>
        <v>0</v>
      </c>
      <c r="AG7" s="62">
        <f>AF7/12/173.33333333</f>
        <v>0</v>
      </c>
      <c r="AH7" s="63">
        <f t="shared" ref="AH7:AH12" si="13">H7*173.333333</f>
        <v>0</v>
      </c>
      <c r="AI7" s="39">
        <f>ROUND((AF7/12*$H7),0)</f>
        <v>0</v>
      </c>
      <c r="AJ7" s="39">
        <f t="shared" ref="AJ7:AJ12" si="14">ROUND(AI7*$A$40,0)</f>
        <v>0</v>
      </c>
      <c r="AK7" s="40">
        <f t="shared" ref="AK7:AK12" si="15">AJ7+AI7</f>
        <v>0</v>
      </c>
      <c r="AL7" s="41"/>
      <c r="AM7" s="39">
        <f t="shared" ref="AM7:AM12" si="16">ROUND(AF7*(1+$B$2),0)</f>
        <v>0</v>
      </c>
      <c r="AN7" s="62">
        <f>AM7/12/173.33333333</f>
        <v>0</v>
      </c>
      <c r="AO7" s="63">
        <f t="shared" ref="AO7:AO12" si="17">I7*173.333333</f>
        <v>0</v>
      </c>
      <c r="AP7" s="39">
        <f>ROUND((AM7/12*$I7),0)</f>
        <v>0</v>
      </c>
      <c r="AQ7" s="39">
        <f t="shared" ref="AQ7:AQ12" si="18">ROUND(AP7*$A$40,0)</f>
        <v>0</v>
      </c>
      <c r="AR7" s="40">
        <f t="shared" ref="AR7:AR12" si="19">AQ7+AP7</f>
        <v>0</v>
      </c>
      <c r="AS7" s="41"/>
      <c r="AT7" s="68">
        <f t="shared" ref="AT7:AT13" si="20">N7+U7+AB7+AI7+AP7</f>
        <v>0</v>
      </c>
      <c r="AU7" s="43">
        <f t="shared" ref="AU7:AU12" si="21">AR7+AK7+AD7+W7+P7</f>
        <v>0</v>
      </c>
      <c r="AV7" s="12"/>
      <c r="AW7" s="33">
        <f t="shared" si="0"/>
        <v>0</v>
      </c>
    </row>
    <row r="8" spans="1:49" s="4" customFormat="1" hidden="1" x14ac:dyDescent="0.2">
      <c r="A8" s="11" t="s">
        <v>1</v>
      </c>
      <c r="B8" s="83">
        <f>Totals!B8</f>
        <v>0</v>
      </c>
      <c r="C8" s="37">
        <f>Totals!C8</f>
        <v>0</v>
      </c>
      <c r="D8" s="37">
        <f>Totals!D8</f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2"/>
      <c r="K8" s="38">
        <f>(C8/9*12)+(D8)</f>
        <v>0</v>
      </c>
      <c r="L8" s="62">
        <f>K8/12/173.33333333</f>
        <v>0</v>
      </c>
      <c r="M8" s="63">
        <f t="shared" si="1"/>
        <v>0</v>
      </c>
      <c r="N8" s="39">
        <f t="shared" ref="N8:N12" si="22">ROUND((K8/12*$E8),0)</f>
        <v>0</v>
      </c>
      <c r="O8" s="39">
        <f t="shared" si="2"/>
        <v>0</v>
      </c>
      <c r="P8" s="40">
        <f t="shared" si="3"/>
        <v>0</v>
      </c>
      <c r="Q8" s="41"/>
      <c r="R8" s="39">
        <f t="shared" si="4"/>
        <v>0</v>
      </c>
      <c r="S8" s="62">
        <f>R8/12/173.33333333</f>
        <v>0</v>
      </c>
      <c r="T8" s="63">
        <f t="shared" si="5"/>
        <v>0</v>
      </c>
      <c r="U8" s="39">
        <f>ROUND((R8/12*$F8),0)</f>
        <v>0</v>
      </c>
      <c r="V8" s="42">
        <f t="shared" si="6"/>
        <v>0</v>
      </c>
      <c r="W8" s="40">
        <f t="shared" si="7"/>
        <v>0</v>
      </c>
      <c r="X8" s="41"/>
      <c r="Y8" s="39">
        <f t="shared" si="8"/>
        <v>0</v>
      </c>
      <c r="Z8" s="62">
        <f>Y8/12/173.33333333</f>
        <v>0</v>
      </c>
      <c r="AA8" s="63">
        <f t="shared" si="9"/>
        <v>0</v>
      </c>
      <c r="AB8" s="39">
        <f t="shared" ref="AB8:AB12" si="23">ROUND((Y8/12*$G8),0)</f>
        <v>0</v>
      </c>
      <c r="AC8" s="39">
        <f t="shared" si="10"/>
        <v>0</v>
      </c>
      <c r="AD8" s="40">
        <f t="shared" si="11"/>
        <v>0</v>
      </c>
      <c r="AE8" s="41"/>
      <c r="AF8" s="39">
        <f t="shared" si="12"/>
        <v>0</v>
      </c>
      <c r="AG8" s="62">
        <f>AF8/12/173.33333333</f>
        <v>0</v>
      </c>
      <c r="AH8" s="63">
        <f t="shared" si="13"/>
        <v>0</v>
      </c>
      <c r="AI8" s="39">
        <f t="shared" ref="AI8:AI12" si="24">ROUND((AF8/12*$H8),0)</f>
        <v>0</v>
      </c>
      <c r="AJ8" s="39">
        <f t="shared" si="14"/>
        <v>0</v>
      </c>
      <c r="AK8" s="40">
        <f t="shared" si="15"/>
        <v>0</v>
      </c>
      <c r="AL8" s="41"/>
      <c r="AM8" s="39">
        <f t="shared" si="16"/>
        <v>0</v>
      </c>
      <c r="AN8" s="62">
        <f>AM8/12/173.33333333</f>
        <v>0</v>
      </c>
      <c r="AO8" s="63">
        <f t="shared" si="17"/>
        <v>0</v>
      </c>
      <c r="AP8" s="39">
        <f t="shared" ref="AP8:AP12" si="25">ROUND((AM8/12*$I8),0)</f>
        <v>0</v>
      </c>
      <c r="AQ8" s="39">
        <f t="shared" si="18"/>
        <v>0</v>
      </c>
      <c r="AR8" s="40">
        <f t="shared" si="19"/>
        <v>0</v>
      </c>
      <c r="AS8" s="41"/>
      <c r="AT8" s="68">
        <f t="shared" si="20"/>
        <v>0</v>
      </c>
      <c r="AU8" s="43">
        <f t="shared" si="21"/>
        <v>0</v>
      </c>
      <c r="AV8" s="12"/>
      <c r="AW8" s="33">
        <f t="shared" si="0"/>
        <v>0</v>
      </c>
    </row>
    <row r="9" spans="1:49" s="4" customFormat="1" hidden="1" x14ac:dyDescent="0.2">
      <c r="A9" s="11" t="s">
        <v>2</v>
      </c>
      <c r="B9" s="83">
        <f>Totals!B9</f>
        <v>0</v>
      </c>
      <c r="C9" s="37">
        <f>Totals!C9</f>
        <v>0</v>
      </c>
      <c r="D9" s="37">
        <f>Totals!D9</f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2"/>
      <c r="K9" s="38">
        <f>(C9/9*12)+(D9)</f>
        <v>0</v>
      </c>
      <c r="L9" s="62">
        <f t="shared" ref="L9:L12" si="26">K9/12/173.33333333</f>
        <v>0</v>
      </c>
      <c r="M9" s="63">
        <f t="shared" si="1"/>
        <v>0</v>
      </c>
      <c r="N9" s="39">
        <f t="shared" si="22"/>
        <v>0</v>
      </c>
      <c r="O9" s="39">
        <f t="shared" si="2"/>
        <v>0</v>
      </c>
      <c r="P9" s="40">
        <f t="shared" si="3"/>
        <v>0</v>
      </c>
      <c r="Q9" s="41"/>
      <c r="R9" s="39">
        <f t="shared" si="4"/>
        <v>0</v>
      </c>
      <c r="S9" s="62">
        <f t="shared" ref="S9:S12" si="27">R9/12/173.33333333</f>
        <v>0</v>
      </c>
      <c r="T9" s="63">
        <f t="shared" si="5"/>
        <v>0</v>
      </c>
      <c r="U9" s="39">
        <f t="shared" ref="U9:U12" si="28">ROUND((R9/12*$F9),0)</f>
        <v>0</v>
      </c>
      <c r="V9" s="42">
        <f t="shared" si="6"/>
        <v>0</v>
      </c>
      <c r="W9" s="40">
        <f t="shared" si="7"/>
        <v>0</v>
      </c>
      <c r="X9" s="41"/>
      <c r="Y9" s="39">
        <f t="shared" si="8"/>
        <v>0</v>
      </c>
      <c r="Z9" s="62">
        <f t="shared" ref="Z9:Z12" si="29">Y9/12/173.33333333</f>
        <v>0</v>
      </c>
      <c r="AA9" s="63">
        <f t="shared" si="9"/>
        <v>0</v>
      </c>
      <c r="AB9" s="39">
        <f t="shared" si="23"/>
        <v>0</v>
      </c>
      <c r="AC9" s="39">
        <f t="shared" si="10"/>
        <v>0</v>
      </c>
      <c r="AD9" s="40">
        <f t="shared" si="11"/>
        <v>0</v>
      </c>
      <c r="AE9" s="41"/>
      <c r="AF9" s="39">
        <f t="shared" si="12"/>
        <v>0</v>
      </c>
      <c r="AG9" s="62">
        <f t="shared" ref="AG9:AG12" si="30">AF9/12/173.33333333</f>
        <v>0</v>
      </c>
      <c r="AH9" s="63">
        <f t="shared" si="13"/>
        <v>0</v>
      </c>
      <c r="AI9" s="39">
        <f t="shared" si="24"/>
        <v>0</v>
      </c>
      <c r="AJ9" s="39">
        <f t="shared" si="14"/>
        <v>0</v>
      </c>
      <c r="AK9" s="40">
        <f t="shared" si="15"/>
        <v>0</v>
      </c>
      <c r="AL9" s="41"/>
      <c r="AM9" s="39">
        <f t="shared" si="16"/>
        <v>0</v>
      </c>
      <c r="AN9" s="62">
        <f t="shared" ref="AN9:AN12" si="31">AM9/12/173.33333333</f>
        <v>0</v>
      </c>
      <c r="AO9" s="63">
        <f t="shared" si="17"/>
        <v>0</v>
      </c>
      <c r="AP9" s="39">
        <f t="shared" si="25"/>
        <v>0</v>
      </c>
      <c r="AQ9" s="39">
        <f t="shared" si="18"/>
        <v>0</v>
      </c>
      <c r="AR9" s="40">
        <f t="shared" si="19"/>
        <v>0</v>
      </c>
      <c r="AS9" s="41"/>
      <c r="AT9" s="68">
        <f t="shared" si="20"/>
        <v>0</v>
      </c>
      <c r="AU9" s="43">
        <f t="shared" si="21"/>
        <v>0</v>
      </c>
      <c r="AV9" s="12"/>
      <c r="AW9" s="33">
        <f t="shared" si="0"/>
        <v>0</v>
      </c>
    </row>
    <row r="10" spans="1:49" s="4" customFormat="1" hidden="1" x14ac:dyDescent="0.2">
      <c r="A10" s="11" t="s">
        <v>3</v>
      </c>
      <c r="B10" s="83">
        <f>Totals!B10</f>
        <v>0</v>
      </c>
      <c r="C10" s="37">
        <f>Totals!C10</f>
        <v>0</v>
      </c>
      <c r="D10" s="37">
        <f>Totals!D10</f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2"/>
      <c r="K10" s="38">
        <f>(C10/9*12)+(D10)</f>
        <v>0</v>
      </c>
      <c r="L10" s="62">
        <f t="shared" si="26"/>
        <v>0</v>
      </c>
      <c r="M10" s="63">
        <f t="shared" si="1"/>
        <v>0</v>
      </c>
      <c r="N10" s="39">
        <f t="shared" si="22"/>
        <v>0</v>
      </c>
      <c r="O10" s="39">
        <f t="shared" si="2"/>
        <v>0</v>
      </c>
      <c r="P10" s="40">
        <f t="shared" si="3"/>
        <v>0</v>
      </c>
      <c r="Q10" s="41"/>
      <c r="R10" s="39">
        <f t="shared" si="4"/>
        <v>0</v>
      </c>
      <c r="S10" s="62">
        <f t="shared" si="27"/>
        <v>0</v>
      </c>
      <c r="T10" s="63">
        <f t="shared" si="5"/>
        <v>0</v>
      </c>
      <c r="U10" s="39">
        <f t="shared" si="28"/>
        <v>0</v>
      </c>
      <c r="V10" s="42">
        <f t="shared" si="6"/>
        <v>0</v>
      </c>
      <c r="W10" s="40">
        <f t="shared" si="7"/>
        <v>0</v>
      </c>
      <c r="X10" s="41"/>
      <c r="Y10" s="39">
        <f t="shared" si="8"/>
        <v>0</v>
      </c>
      <c r="Z10" s="62">
        <f t="shared" si="29"/>
        <v>0</v>
      </c>
      <c r="AA10" s="63">
        <f t="shared" si="9"/>
        <v>0</v>
      </c>
      <c r="AB10" s="39">
        <f t="shared" si="23"/>
        <v>0</v>
      </c>
      <c r="AC10" s="39">
        <f t="shared" si="10"/>
        <v>0</v>
      </c>
      <c r="AD10" s="40">
        <f t="shared" si="11"/>
        <v>0</v>
      </c>
      <c r="AE10" s="41"/>
      <c r="AF10" s="39">
        <f t="shared" si="12"/>
        <v>0</v>
      </c>
      <c r="AG10" s="62">
        <f t="shared" si="30"/>
        <v>0</v>
      </c>
      <c r="AH10" s="63">
        <f t="shared" si="13"/>
        <v>0</v>
      </c>
      <c r="AI10" s="39">
        <f t="shared" si="24"/>
        <v>0</v>
      </c>
      <c r="AJ10" s="39">
        <f t="shared" si="14"/>
        <v>0</v>
      </c>
      <c r="AK10" s="40">
        <f t="shared" si="15"/>
        <v>0</v>
      </c>
      <c r="AL10" s="41"/>
      <c r="AM10" s="39">
        <f t="shared" si="16"/>
        <v>0</v>
      </c>
      <c r="AN10" s="62">
        <f t="shared" si="31"/>
        <v>0</v>
      </c>
      <c r="AO10" s="63">
        <f t="shared" si="17"/>
        <v>0</v>
      </c>
      <c r="AP10" s="39">
        <f t="shared" si="25"/>
        <v>0</v>
      </c>
      <c r="AQ10" s="39">
        <f t="shared" si="18"/>
        <v>0</v>
      </c>
      <c r="AR10" s="40">
        <f t="shared" si="19"/>
        <v>0</v>
      </c>
      <c r="AS10" s="41"/>
      <c r="AT10" s="68">
        <f t="shared" si="20"/>
        <v>0</v>
      </c>
      <c r="AU10" s="43">
        <f t="shared" si="21"/>
        <v>0</v>
      </c>
      <c r="AV10" s="12"/>
      <c r="AW10" s="33">
        <f t="shared" si="0"/>
        <v>0</v>
      </c>
    </row>
    <row r="11" spans="1:49" s="4" customFormat="1" hidden="1" x14ac:dyDescent="0.2">
      <c r="A11" s="11" t="s">
        <v>4</v>
      </c>
      <c r="B11" s="83">
        <f>Totals!B11</f>
        <v>0</v>
      </c>
      <c r="C11" s="37">
        <f>Totals!C11</f>
        <v>0</v>
      </c>
      <c r="D11" s="37">
        <f>Totals!D11</f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2"/>
      <c r="K11" s="38">
        <f>(C11/9*12)+(D11)</f>
        <v>0</v>
      </c>
      <c r="L11" s="62">
        <f t="shared" si="26"/>
        <v>0</v>
      </c>
      <c r="M11" s="63">
        <f t="shared" si="1"/>
        <v>0</v>
      </c>
      <c r="N11" s="39">
        <f t="shared" si="22"/>
        <v>0</v>
      </c>
      <c r="O11" s="39">
        <f t="shared" si="2"/>
        <v>0</v>
      </c>
      <c r="P11" s="40">
        <f t="shared" si="3"/>
        <v>0</v>
      </c>
      <c r="Q11" s="41"/>
      <c r="R11" s="39">
        <f t="shared" si="4"/>
        <v>0</v>
      </c>
      <c r="S11" s="62">
        <f t="shared" si="27"/>
        <v>0</v>
      </c>
      <c r="T11" s="63">
        <f t="shared" si="5"/>
        <v>0</v>
      </c>
      <c r="U11" s="39">
        <f t="shared" si="28"/>
        <v>0</v>
      </c>
      <c r="V11" s="42">
        <f t="shared" si="6"/>
        <v>0</v>
      </c>
      <c r="W11" s="40">
        <f t="shared" si="7"/>
        <v>0</v>
      </c>
      <c r="X11" s="41"/>
      <c r="Y11" s="39">
        <f t="shared" si="8"/>
        <v>0</v>
      </c>
      <c r="Z11" s="62">
        <f t="shared" si="29"/>
        <v>0</v>
      </c>
      <c r="AA11" s="63">
        <f t="shared" si="9"/>
        <v>0</v>
      </c>
      <c r="AB11" s="39">
        <f t="shared" si="23"/>
        <v>0</v>
      </c>
      <c r="AC11" s="39">
        <f t="shared" si="10"/>
        <v>0</v>
      </c>
      <c r="AD11" s="40">
        <f t="shared" si="11"/>
        <v>0</v>
      </c>
      <c r="AE11" s="41"/>
      <c r="AF11" s="39">
        <f t="shared" si="12"/>
        <v>0</v>
      </c>
      <c r="AG11" s="62">
        <f t="shared" si="30"/>
        <v>0</v>
      </c>
      <c r="AH11" s="63">
        <f t="shared" si="13"/>
        <v>0</v>
      </c>
      <c r="AI11" s="39">
        <f t="shared" si="24"/>
        <v>0</v>
      </c>
      <c r="AJ11" s="39">
        <f t="shared" si="14"/>
        <v>0</v>
      </c>
      <c r="AK11" s="40">
        <f t="shared" si="15"/>
        <v>0</v>
      </c>
      <c r="AL11" s="41"/>
      <c r="AM11" s="39">
        <f t="shared" si="16"/>
        <v>0</v>
      </c>
      <c r="AN11" s="62">
        <f t="shared" si="31"/>
        <v>0</v>
      </c>
      <c r="AO11" s="63">
        <f t="shared" si="17"/>
        <v>0</v>
      </c>
      <c r="AP11" s="39">
        <f t="shared" si="25"/>
        <v>0</v>
      </c>
      <c r="AQ11" s="39">
        <f t="shared" si="18"/>
        <v>0</v>
      </c>
      <c r="AR11" s="40">
        <f t="shared" si="19"/>
        <v>0</v>
      </c>
      <c r="AS11" s="41"/>
      <c r="AT11" s="68">
        <f t="shared" si="20"/>
        <v>0</v>
      </c>
      <c r="AU11" s="43">
        <f t="shared" si="21"/>
        <v>0</v>
      </c>
      <c r="AV11" s="12"/>
      <c r="AW11" s="33">
        <f t="shared" si="0"/>
        <v>0</v>
      </c>
    </row>
    <row r="12" spans="1:49" s="4" customFormat="1" hidden="1" x14ac:dyDescent="0.2">
      <c r="A12" s="11" t="s">
        <v>5</v>
      </c>
      <c r="B12" s="83">
        <f>Totals!B12</f>
        <v>0</v>
      </c>
      <c r="C12" s="37">
        <f>Totals!C12</f>
        <v>0</v>
      </c>
      <c r="D12" s="37">
        <f>Totals!D12</f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2"/>
      <c r="K12" s="38">
        <f>(C12/9*12)+(D12)</f>
        <v>0</v>
      </c>
      <c r="L12" s="62">
        <f t="shared" si="26"/>
        <v>0</v>
      </c>
      <c r="M12" s="63">
        <f t="shared" si="1"/>
        <v>0</v>
      </c>
      <c r="N12" s="39">
        <f t="shared" si="22"/>
        <v>0</v>
      </c>
      <c r="O12" s="39">
        <f t="shared" si="2"/>
        <v>0</v>
      </c>
      <c r="P12" s="40">
        <f t="shared" si="3"/>
        <v>0</v>
      </c>
      <c r="Q12" s="41"/>
      <c r="R12" s="39">
        <f t="shared" si="4"/>
        <v>0</v>
      </c>
      <c r="S12" s="62">
        <f t="shared" si="27"/>
        <v>0</v>
      </c>
      <c r="T12" s="63">
        <f t="shared" si="5"/>
        <v>0</v>
      </c>
      <c r="U12" s="39">
        <f t="shared" si="28"/>
        <v>0</v>
      </c>
      <c r="V12" s="42">
        <f t="shared" si="6"/>
        <v>0</v>
      </c>
      <c r="W12" s="40">
        <f t="shared" si="7"/>
        <v>0</v>
      </c>
      <c r="X12" s="41"/>
      <c r="Y12" s="39">
        <f t="shared" si="8"/>
        <v>0</v>
      </c>
      <c r="Z12" s="62">
        <f t="shared" si="29"/>
        <v>0</v>
      </c>
      <c r="AA12" s="63">
        <f t="shared" si="9"/>
        <v>0</v>
      </c>
      <c r="AB12" s="39">
        <f t="shared" si="23"/>
        <v>0</v>
      </c>
      <c r="AC12" s="39">
        <f t="shared" si="10"/>
        <v>0</v>
      </c>
      <c r="AD12" s="40">
        <f t="shared" si="11"/>
        <v>0</v>
      </c>
      <c r="AE12" s="41"/>
      <c r="AF12" s="39">
        <f t="shared" si="12"/>
        <v>0</v>
      </c>
      <c r="AG12" s="62">
        <f t="shared" si="30"/>
        <v>0</v>
      </c>
      <c r="AH12" s="63">
        <f t="shared" si="13"/>
        <v>0</v>
      </c>
      <c r="AI12" s="39">
        <f t="shared" si="24"/>
        <v>0</v>
      </c>
      <c r="AJ12" s="39">
        <f t="shared" si="14"/>
        <v>0</v>
      </c>
      <c r="AK12" s="40">
        <f t="shared" si="15"/>
        <v>0</v>
      </c>
      <c r="AL12" s="41"/>
      <c r="AM12" s="39">
        <f t="shared" si="16"/>
        <v>0</v>
      </c>
      <c r="AN12" s="62">
        <f t="shared" si="31"/>
        <v>0</v>
      </c>
      <c r="AO12" s="63">
        <f t="shared" si="17"/>
        <v>0</v>
      </c>
      <c r="AP12" s="39">
        <f t="shared" si="25"/>
        <v>0</v>
      </c>
      <c r="AQ12" s="39">
        <f t="shared" si="18"/>
        <v>0</v>
      </c>
      <c r="AR12" s="40">
        <f t="shared" si="19"/>
        <v>0</v>
      </c>
      <c r="AS12" s="41"/>
      <c r="AT12" s="68">
        <f t="shared" si="20"/>
        <v>0</v>
      </c>
      <c r="AU12" s="43">
        <f t="shared" si="21"/>
        <v>0</v>
      </c>
      <c r="AV12" s="12"/>
      <c r="AW12" s="33">
        <f t="shared" si="0"/>
        <v>0</v>
      </c>
    </row>
    <row r="13" spans="1:49" s="4" customFormat="1" hidden="1" x14ac:dyDescent="0.2">
      <c r="A13" s="77" t="s">
        <v>10</v>
      </c>
      <c r="D13" s="80" t="s">
        <v>71</v>
      </c>
      <c r="E13" s="33">
        <f>SUM(E7:E12)</f>
        <v>0</v>
      </c>
      <c r="F13" s="33">
        <f>SUM(F7:F12)</f>
        <v>0</v>
      </c>
      <c r="G13" s="33">
        <f>SUM(G7:G12)</f>
        <v>0</v>
      </c>
      <c r="H13" s="33">
        <f>SUM(H7:H12)</f>
        <v>0</v>
      </c>
      <c r="I13" s="33">
        <f>SUM(I7:I12)</f>
        <v>0</v>
      </c>
      <c r="J13" s="2"/>
      <c r="K13" s="9"/>
      <c r="L13" s="17"/>
      <c r="M13" s="64"/>
      <c r="N13" s="54">
        <f>SUM(N7:N12)</f>
        <v>0</v>
      </c>
      <c r="O13" s="54">
        <f>SUM(O7:O12)</f>
        <v>0</v>
      </c>
      <c r="P13" s="55">
        <f>SUM(P7:P12)</f>
        <v>0</v>
      </c>
      <c r="Q13" s="41"/>
      <c r="R13" s="46"/>
      <c r="S13" s="46"/>
      <c r="T13" s="64"/>
      <c r="U13" s="54">
        <f t="shared" ref="U13:W13" si="32">SUM(U7:U12)</f>
        <v>0</v>
      </c>
      <c r="V13" s="54">
        <f t="shared" si="32"/>
        <v>0</v>
      </c>
      <c r="W13" s="55">
        <f t="shared" si="32"/>
        <v>0</v>
      </c>
      <c r="X13" s="41"/>
      <c r="Y13" s="46"/>
      <c r="Z13" s="46"/>
      <c r="AA13" s="64"/>
      <c r="AB13" s="54">
        <f t="shared" ref="AB13:AD13" si="33">SUM(AB7:AB12)</f>
        <v>0</v>
      </c>
      <c r="AC13" s="54">
        <f t="shared" si="33"/>
        <v>0</v>
      </c>
      <c r="AD13" s="55">
        <f t="shared" si="33"/>
        <v>0</v>
      </c>
      <c r="AE13" s="41"/>
      <c r="AF13" s="46"/>
      <c r="AG13" s="46"/>
      <c r="AH13" s="64"/>
      <c r="AI13" s="54">
        <f t="shared" ref="AI13:AK13" si="34">SUM(AI7:AI12)</f>
        <v>0</v>
      </c>
      <c r="AJ13" s="54">
        <f t="shared" si="34"/>
        <v>0</v>
      </c>
      <c r="AK13" s="55">
        <f t="shared" si="34"/>
        <v>0</v>
      </c>
      <c r="AL13" s="41"/>
      <c r="AM13" s="46"/>
      <c r="AN13" s="46"/>
      <c r="AO13" s="64"/>
      <c r="AP13" s="54">
        <f t="shared" ref="AP13:AR13" si="35">SUM(AP7:AP12)</f>
        <v>0</v>
      </c>
      <c r="AQ13" s="54">
        <f t="shared" si="35"/>
        <v>0</v>
      </c>
      <c r="AR13" s="55">
        <f t="shared" si="35"/>
        <v>0</v>
      </c>
      <c r="AS13" s="41"/>
      <c r="AT13" s="69">
        <f t="shared" si="20"/>
        <v>0</v>
      </c>
      <c r="AU13" s="55">
        <f>SUM(AU7:AU12)</f>
        <v>0</v>
      </c>
      <c r="AV13" s="10"/>
      <c r="AW13" s="33">
        <f t="shared" si="0"/>
        <v>0</v>
      </c>
    </row>
    <row r="14" spans="1:49" s="4" customFormat="1" hidden="1" x14ac:dyDescent="0.2">
      <c r="E14" s="145" t="s">
        <v>54</v>
      </c>
      <c r="F14" s="145"/>
      <c r="G14" s="145"/>
      <c r="H14" s="145"/>
      <c r="I14" s="145"/>
      <c r="J14" s="2"/>
      <c r="K14" s="9"/>
      <c r="L14" s="17"/>
      <c r="M14" s="64"/>
      <c r="N14" s="10"/>
      <c r="O14" s="10"/>
      <c r="P14" s="13"/>
      <c r="Q14" s="2"/>
      <c r="R14" s="10"/>
      <c r="S14" s="10"/>
      <c r="T14" s="64"/>
      <c r="U14" s="10"/>
      <c r="V14" s="17"/>
      <c r="W14" s="13"/>
      <c r="X14" s="2"/>
      <c r="Y14" s="10"/>
      <c r="Z14" s="10"/>
      <c r="AA14" s="64"/>
      <c r="AB14" s="10"/>
      <c r="AC14" s="10"/>
      <c r="AD14" s="13"/>
      <c r="AE14" s="2"/>
      <c r="AF14" s="10"/>
      <c r="AG14" s="10"/>
      <c r="AH14" s="64"/>
      <c r="AI14" s="10"/>
      <c r="AJ14" s="10"/>
      <c r="AK14" s="13"/>
      <c r="AL14" s="2"/>
      <c r="AM14" s="10"/>
      <c r="AN14" s="10"/>
      <c r="AO14" s="64"/>
      <c r="AP14" s="10"/>
      <c r="AQ14" s="10"/>
      <c r="AR14" s="13"/>
      <c r="AS14" s="2"/>
      <c r="AU14" s="13"/>
      <c r="AW14" s="33"/>
    </row>
    <row r="15" spans="1:49" s="4" customFormat="1" hidden="1" x14ac:dyDescent="0.2">
      <c r="A15" s="1" t="s">
        <v>11</v>
      </c>
      <c r="C15" s="4" t="s">
        <v>43</v>
      </c>
      <c r="D15" s="4" t="s">
        <v>53</v>
      </c>
      <c r="E15" s="4" t="s">
        <v>46</v>
      </c>
      <c r="F15" s="4" t="s">
        <v>47</v>
      </c>
      <c r="G15" s="4" t="s">
        <v>48</v>
      </c>
      <c r="H15" s="4" t="s">
        <v>49</v>
      </c>
      <c r="I15" s="4" t="s">
        <v>50</v>
      </c>
      <c r="J15" s="2"/>
      <c r="K15" s="9"/>
      <c r="L15" s="17"/>
      <c r="M15" s="64"/>
      <c r="N15" s="10"/>
      <c r="O15" s="10"/>
      <c r="P15" s="13"/>
      <c r="Q15" s="2"/>
      <c r="R15" s="10"/>
      <c r="S15" s="10"/>
      <c r="T15" s="64"/>
      <c r="U15" s="10"/>
      <c r="V15" s="17"/>
      <c r="W15" s="13"/>
      <c r="X15" s="2"/>
      <c r="Y15" s="10"/>
      <c r="Z15" s="10"/>
      <c r="AA15" s="64"/>
      <c r="AB15" s="10"/>
      <c r="AC15" s="10"/>
      <c r="AD15" s="13"/>
      <c r="AE15" s="2"/>
      <c r="AF15" s="10"/>
      <c r="AG15" s="10"/>
      <c r="AH15" s="64"/>
      <c r="AI15" s="10"/>
      <c r="AJ15" s="10"/>
      <c r="AK15" s="13"/>
      <c r="AL15" s="2"/>
      <c r="AM15" s="10"/>
      <c r="AN15" s="10"/>
      <c r="AO15" s="64"/>
      <c r="AP15" s="10"/>
      <c r="AQ15" s="10"/>
      <c r="AR15" s="13"/>
      <c r="AS15" s="2"/>
      <c r="AU15" s="13"/>
      <c r="AW15" s="33"/>
    </row>
    <row r="16" spans="1:49" s="4" customFormat="1" hidden="1" x14ac:dyDescent="0.2">
      <c r="A16" s="61" t="s">
        <v>59</v>
      </c>
      <c r="B16" s="83">
        <f>Totals!B16</f>
        <v>0</v>
      </c>
      <c r="C16" s="90">
        <v>0</v>
      </c>
      <c r="D16" s="91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2"/>
      <c r="K16" s="38">
        <f>($D16)</f>
        <v>0</v>
      </c>
      <c r="L16" s="62">
        <f t="shared" ref="L16:L24" si="36">K16/12/173.33333333</f>
        <v>0</v>
      </c>
      <c r="M16" s="63">
        <f>E16*173.333333*$C$16</f>
        <v>0</v>
      </c>
      <c r="N16" s="39">
        <f>ROUND((K16/12*$E16*$C16),0)</f>
        <v>0</v>
      </c>
      <c r="O16" s="39">
        <f>ROUND(N16*$A$41,0)</f>
        <v>0</v>
      </c>
      <c r="P16" s="40">
        <f t="shared" ref="P16:P35" si="37">O16+N16</f>
        <v>0</v>
      </c>
      <c r="Q16" s="41"/>
      <c r="R16" s="39">
        <f t="shared" ref="R16:R35" si="38">ROUND(K16*(1+$B$2),0)</f>
        <v>0</v>
      </c>
      <c r="S16" s="62">
        <f t="shared" ref="S16:S24" si="39">R16/12/173.33333333</f>
        <v>0</v>
      </c>
      <c r="T16" s="63">
        <f>F16*173.333333*$C$16</f>
        <v>0</v>
      </c>
      <c r="U16" s="39">
        <f>ROUND((R16/12*$F16*$C16),0)</f>
        <v>0</v>
      </c>
      <c r="V16" s="42">
        <f>ROUND(U16*$A$41,0)</f>
        <v>0</v>
      </c>
      <c r="W16" s="40">
        <f t="shared" ref="W16:W35" si="40">V16+U16</f>
        <v>0</v>
      </c>
      <c r="X16" s="41"/>
      <c r="Y16" s="39">
        <f t="shared" ref="Y16:Y35" si="41">ROUND(R16*(1+$B$2),0)</f>
        <v>0</v>
      </c>
      <c r="Z16" s="62">
        <f t="shared" ref="Z16:Z24" si="42">Y16/12/173.33333333</f>
        <v>0</v>
      </c>
      <c r="AA16" s="63">
        <f>G16*173.333333*$C$16</f>
        <v>0</v>
      </c>
      <c r="AB16" s="39">
        <f>ROUND((Y16/12*$G16*$C16),0)</f>
        <v>0</v>
      </c>
      <c r="AC16" s="39">
        <f>ROUND(AB16*$A$41,0)</f>
        <v>0</v>
      </c>
      <c r="AD16" s="40">
        <f t="shared" ref="AD16:AD35" si="43">AC16+AB16</f>
        <v>0</v>
      </c>
      <c r="AE16" s="41"/>
      <c r="AF16" s="39">
        <f t="shared" ref="AF16:AF35" si="44">ROUND(Y16*(1+$B$2),0)</f>
        <v>0</v>
      </c>
      <c r="AG16" s="62">
        <f t="shared" ref="AG16:AG24" si="45">AF16/12/173.33333333</f>
        <v>0</v>
      </c>
      <c r="AH16" s="63">
        <f>H16*173.333333*$C$16</f>
        <v>0</v>
      </c>
      <c r="AI16" s="39">
        <f>ROUND((AF16/12*$H16*$C16),0)</f>
        <v>0</v>
      </c>
      <c r="AJ16" s="39">
        <f>ROUND(AI16*$A$41,0)</f>
        <v>0</v>
      </c>
      <c r="AK16" s="40">
        <f t="shared" ref="AK16:AK35" si="46">AJ16+AI16</f>
        <v>0</v>
      </c>
      <c r="AL16" s="41"/>
      <c r="AM16" s="39">
        <f t="shared" ref="AM16:AM35" si="47">ROUND(AF16*(1+$B$2),0)</f>
        <v>0</v>
      </c>
      <c r="AN16" s="62">
        <f t="shared" ref="AN16:AN24" si="48">AM16/12/173.33333333</f>
        <v>0</v>
      </c>
      <c r="AO16" s="63">
        <f>I16*173.333333*$C$16</f>
        <v>0</v>
      </c>
      <c r="AP16" s="39">
        <f>ROUND((AM16/12*$I16*$C16),0)</f>
        <v>0</v>
      </c>
      <c r="AQ16" s="39">
        <f>ROUND(AP16*$A$41,0)</f>
        <v>0</v>
      </c>
      <c r="AR16" s="40">
        <f t="shared" ref="AR16:AR35" si="49">AQ16+AP16</f>
        <v>0</v>
      </c>
      <c r="AS16" s="41"/>
      <c r="AT16" s="68">
        <f t="shared" ref="AT16:AT37" si="50">N16+U16+AB16+AI16+AP16</f>
        <v>0</v>
      </c>
      <c r="AU16" s="43">
        <f t="shared" ref="AU16:AU36" si="51">AR16+AK16+AD16+W16+P16</f>
        <v>0</v>
      </c>
      <c r="AW16" s="33">
        <f>SUM(M21+T21+AA21+AH21+AO21)</f>
        <v>0</v>
      </c>
    </row>
    <row r="17" spans="1:49" s="4" customFormat="1" hidden="1" x14ac:dyDescent="0.2">
      <c r="A17" s="61" t="s">
        <v>59</v>
      </c>
      <c r="B17" s="83">
        <f>Totals!B17</f>
        <v>0</v>
      </c>
      <c r="C17" s="90">
        <v>0</v>
      </c>
      <c r="D17" s="91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2"/>
      <c r="K17" s="38">
        <f>($D17)</f>
        <v>0</v>
      </c>
      <c r="L17" s="62">
        <f t="shared" si="36"/>
        <v>0</v>
      </c>
      <c r="M17" s="63">
        <f>E17*173.333333*$C$16</f>
        <v>0</v>
      </c>
      <c r="N17" s="39">
        <f>ROUND((K17/12*$E17*$C17),0)</f>
        <v>0</v>
      </c>
      <c r="O17" s="39">
        <f>ROUND(N17*$A$41,0)</f>
        <v>0</v>
      </c>
      <c r="P17" s="40">
        <f t="shared" si="37"/>
        <v>0</v>
      </c>
      <c r="Q17" s="41"/>
      <c r="R17" s="39">
        <f t="shared" si="38"/>
        <v>0</v>
      </c>
      <c r="S17" s="62">
        <f t="shared" si="39"/>
        <v>0</v>
      </c>
      <c r="T17" s="63">
        <f>F17*173.333333*$C$16</f>
        <v>0</v>
      </c>
      <c r="U17" s="39">
        <f>ROUND((R17/12*$F17*$C17),0)</f>
        <v>0</v>
      </c>
      <c r="V17" s="42">
        <f>ROUND(U17*$A$41,0)</f>
        <v>0</v>
      </c>
      <c r="W17" s="40">
        <f t="shared" si="40"/>
        <v>0</v>
      </c>
      <c r="X17" s="41"/>
      <c r="Y17" s="39">
        <f t="shared" si="41"/>
        <v>0</v>
      </c>
      <c r="Z17" s="62">
        <f t="shared" si="42"/>
        <v>0</v>
      </c>
      <c r="AA17" s="63">
        <f>G17*173.333333*$C$16</f>
        <v>0</v>
      </c>
      <c r="AB17" s="39">
        <f>ROUND((Y17/12*$G17*$C17),0)</f>
        <v>0</v>
      </c>
      <c r="AC17" s="39">
        <f>ROUND(AB17*$A$41,0)</f>
        <v>0</v>
      </c>
      <c r="AD17" s="40">
        <f t="shared" si="43"/>
        <v>0</v>
      </c>
      <c r="AE17" s="41"/>
      <c r="AF17" s="39">
        <f t="shared" si="44"/>
        <v>0</v>
      </c>
      <c r="AG17" s="62">
        <f t="shared" si="45"/>
        <v>0</v>
      </c>
      <c r="AH17" s="63">
        <f>H17*173.333333*$C$16</f>
        <v>0</v>
      </c>
      <c r="AI17" s="39">
        <f>ROUND((AF17/12*$H17*$C17),0)</f>
        <v>0</v>
      </c>
      <c r="AJ17" s="39">
        <f>ROUND(AI17*$A$41,0)</f>
        <v>0</v>
      </c>
      <c r="AK17" s="40">
        <f t="shared" si="46"/>
        <v>0</v>
      </c>
      <c r="AL17" s="41"/>
      <c r="AM17" s="39">
        <f t="shared" si="47"/>
        <v>0</v>
      </c>
      <c r="AN17" s="62">
        <f t="shared" si="48"/>
        <v>0</v>
      </c>
      <c r="AO17" s="63">
        <f>I17*173.333333*$C$16</f>
        <v>0</v>
      </c>
      <c r="AP17" s="39">
        <f>ROUND((AM17/12*$I17*$C17),0)</f>
        <v>0</v>
      </c>
      <c r="AQ17" s="39">
        <f>ROUND(AP17*$A$41,0)</f>
        <v>0</v>
      </c>
      <c r="AR17" s="40">
        <f t="shared" si="49"/>
        <v>0</v>
      </c>
      <c r="AS17" s="41"/>
      <c r="AT17" s="68">
        <f t="shared" si="50"/>
        <v>0</v>
      </c>
      <c r="AU17" s="43">
        <f t="shared" si="51"/>
        <v>0</v>
      </c>
      <c r="AW17" s="33">
        <f>SUM(M22+T22+AA22+AH22+AO22)</f>
        <v>0</v>
      </c>
    </row>
    <row r="18" spans="1:49" s="4" customFormat="1" hidden="1" x14ac:dyDescent="0.2">
      <c r="A18" s="61" t="s">
        <v>59</v>
      </c>
      <c r="B18" s="83">
        <f>Totals!B18</f>
        <v>0</v>
      </c>
      <c r="C18" s="90">
        <v>0</v>
      </c>
      <c r="D18" s="91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2"/>
      <c r="K18" s="38">
        <f>($D18)</f>
        <v>0</v>
      </c>
      <c r="L18" s="62">
        <f t="shared" si="36"/>
        <v>0</v>
      </c>
      <c r="M18" s="63">
        <f>E18*173.333333*$C$16</f>
        <v>0</v>
      </c>
      <c r="N18" s="39">
        <f>ROUND((K18/12*$E18*$C18),0)</f>
        <v>0</v>
      </c>
      <c r="O18" s="39">
        <f>ROUND(N18*$A$41,0)</f>
        <v>0</v>
      </c>
      <c r="P18" s="40">
        <f t="shared" si="37"/>
        <v>0</v>
      </c>
      <c r="Q18" s="41"/>
      <c r="R18" s="39">
        <f t="shared" si="38"/>
        <v>0</v>
      </c>
      <c r="S18" s="62">
        <f t="shared" si="39"/>
        <v>0</v>
      </c>
      <c r="T18" s="63">
        <f>F18*173.333333*$C$16</f>
        <v>0</v>
      </c>
      <c r="U18" s="39">
        <f>ROUND((R18/12*$F18*$C18),0)</f>
        <v>0</v>
      </c>
      <c r="V18" s="42">
        <f>ROUND(U18*$A$41,0)</f>
        <v>0</v>
      </c>
      <c r="W18" s="40">
        <f t="shared" si="40"/>
        <v>0</v>
      </c>
      <c r="X18" s="41"/>
      <c r="Y18" s="39">
        <f t="shared" si="41"/>
        <v>0</v>
      </c>
      <c r="Z18" s="62">
        <f t="shared" si="42"/>
        <v>0</v>
      </c>
      <c r="AA18" s="63">
        <f>G18*173.333333*$C$16</f>
        <v>0</v>
      </c>
      <c r="AB18" s="39">
        <f>ROUND((Y18/12*$G18*$C18),0)</f>
        <v>0</v>
      </c>
      <c r="AC18" s="39">
        <f>ROUND(AB18*$A$41,0)</f>
        <v>0</v>
      </c>
      <c r="AD18" s="40">
        <f t="shared" si="43"/>
        <v>0</v>
      </c>
      <c r="AE18" s="41"/>
      <c r="AF18" s="39">
        <f t="shared" si="44"/>
        <v>0</v>
      </c>
      <c r="AG18" s="62">
        <f t="shared" si="45"/>
        <v>0</v>
      </c>
      <c r="AH18" s="63">
        <f>H18*173.333333*$C$16</f>
        <v>0</v>
      </c>
      <c r="AI18" s="39">
        <f>ROUND((AF18/12*$H18*$C18),0)</f>
        <v>0</v>
      </c>
      <c r="AJ18" s="39">
        <f>ROUND(AI18*$A$41,0)</f>
        <v>0</v>
      </c>
      <c r="AK18" s="40">
        <f t="shared" si="46"/>
        <v>0</v>
      </c>
      <c r="AL18" s="41"/>
      <c r="AM18" s="39">
        <f t="shared" si="47"/>
        <v>0</v>
      </c>
      <c r="AN18" s="62">
        <f t="shared" si="48"/>
        <v>0</v>
      </c>
      <c r="AO18" s="63">
        <f>I18*173.333333*$C$16</f>
        <v>0</v>
      </c>
      <c r="AP18" s="39">
        <f>ROUND((AM18/12*$I18*$C18),0)</f>
        <v>0</v>
      </c>
      <c r="AQ18" s="39">
        <f>ROUND(AP18*$A$41,0)</f>
        <v>0</v>
      </c>
      <c r="AR18" s="40">
        <f t="shared" si="49"/>
        <v>0</v>
      </c>
      <c r="AS18" s="41"/>
      <c r="AT18" s="68">
        <f t="shared" si="50"/>
        <v>0</v>
      </c>
      <c r="AU18" s="43">
        <f t="shared" si="51"/>
        <v>0</v>
      </c>
      <c r="AW18" s="33">
        <f>SUM(M25+T25+AA25+AH25+AO25)</f>
        <v>0</v>
      </c>
    </row>
    <row r="19" spans="1:49" s="4" customFormat="1" hidden="1" x14ac:dyDescent="0.2">
      <c r="A19" s="61" t="s">
        <v>59</v>
      </c>
      <c r="B19" s="83">
        <f>Totals!B19</f>
        <v>0</v>
      </c>
      <c r="C19" s="90">
        <v>0</v>
      </c>
      <c r="D19" s="91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2"/>
      <c r="K19" s="38">
        <f>($D19)</f>
        <v>0</v>
      </c>
      <c r="L19" s="62">
        <f t="shared" si="36"/>
        <v>0</v>
      </c>
      <c r="M19" s="63">
        <f>E19*173.333333*$C$16</f>
        <v>0</v>
      </c>
      <c r="N19" s="39">
        <f>ROUND((K19/12*$E19*$C19),0)</f>
        <v>0</v>
      </c>
      <c r="O19" s="39">
        <f>ROUND(N19*$A$41,0)</f>
        <v>0</v>
      </c>
      <c r="P19" s="40">
        <f t="shared" si="37"/>
        <v>0</v>
      </c>
      <c r="Q19" s="41"/>
      <c r="R19" s="39">
        <f t="shared" si="38"/>
        <v>0</v>
      </c>
      <c r="S19" s="62">
        <f t="shared" si="39"/>
        <v>0</v>
      </c>
      <c r="T19" s="63">
        <f>F19*173.333333*$C$16</f>
        <v>0</v>
      </c>
      <c r="U19" s="39">
        <f>ROUND((R19/12*$F19*$C19),0)</f>
        <v>0</v>
      </c>
      <c r="V19" s="42">
        <f>ROUND(U19*$A$41,0)</f>
        <v>0</v>
      </c>
      <c r="W19" s="40">
        <f t="shared" si="40"/>
        <v>0</v>
      </c>
      <c r="X19" s="41"/>
      <c r="Y19" s="39">
        <f t="shared" si="41"/>
        <v>0</v>
      </c>
      <c r="Z19" s="62">
        <f t="shared" si="42"/>
        <v>0</v>
      </c>
      <c r="AA19" s="63">
        <f>G19*173.333333*$C$16</f>
        <v>0</v>
      </c>
      <c r="AB19" s="39">
        <f>ROUND((Y19/12*$G19*$C19),0)</f>
        <v>0</v>
      </c>
      <c r="AC19" s="39">
        <f>ROUND(AB19*$A$41,0)</f>
        <v>0</v>
      </c>
      <c r="AD19" s="40">
        <f t="shared" si="43"/>
        <v>0</v>
      </c>
      <c r="AE19" s="41"/>
      <c r="AF19" s="39">
        <f t="shared" si="44"/>
        <v>0</v>
      </c>
      <c r="AG19" s="62">
        <f t="shared" si="45"/>
        <v>0</v>
      </c>
      <c r="AH19" s="63">
        <f>H19*173.333333*$C$16</f>
        <v>0</v>
      </c>
      <c r="AI19" s="39">
        <f>ROUND((AF19/12*$H19*$C19),0)</f>
        <v>0</v>
      </c>
      <c r="AJ19" s="39">
        <f>ROUND(AI19*$A$41,0)</f>
        <v>0</v>
      </c>
      <c r="AK19" s="40">
        <f t="shared" si="46"/>
        <v>0</v>
      </c>
      <c r="AL19" s="41"/>
      <c r="AM19" s="39">
        <f t="shared" si="47"/>
        <v>0</v>
      </c>
      <c r="AN19" s="62">
        <f t="shared" si="48"/>
        <v>0</v>
      </c>
      <c r="AO19" s="63">
        <f>I19*173.333333*$C$16</f>
        <v>0</v>
      </c>
      <c r="AP19" s="39">
        <f>ROUND((AM19/12*$I19*$C19),0)</f>
        <v>0</v>
      </c>
      <c r="AQ19" s="39">
        <f>ROUND(AP19*$A$41,0)</f>
        <v>0</v>
      </c>
      <c r="AR19" s="40">
        <f t="shared" si="49"/>
        <v>0</v>
      </c>
      <c r="AS19" s="41"/>
      <c r="AT19" s="68">
        <f t="shared" si="50"/>
        <v>0</v>
      </c>
      <c r="AU19" s="43">
        <f t="shared" si="51"/>
        <v>0</v>
      </c>
      <c r="AW19" s="33">
        <f>SUM(M26+T26+AA26+AH26+AO26)</f>
        <v>0</v>
      </c>
    </row>
    <row r="20" spans="1:49" s="4" customFormat="1" hidden="1" x14ac:dyDescent="0.2">
      <c r="A20" s="4" t="s">
        <v>32</v>
      </c>
      <c r="B20" s="83">
        <f>Totals!B20</f>
        <v>0</v>
      </c>
      <c r="C20" s="90">
        <v>0</v>
      </c>
      <c r="D20" s="91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2"/>
      <c r="K20" s="38">
        <f t="shared" ref="K20:K35" si="52">($D20)</f>
        <v>0</v>
      </c>
      <c r="L20" s="62">
        <f t="shared" si="36"/>
        <v>0</v>
      </c>
      <c r="M20" s="63">
        <f>E20*173.333333*$C$21</f>
        <v>0</v>
      </c>
      <c r="N20" s="39">
        <f t="shared" ref="N20:N35" si="53">ROUND((K20/12*$E20*$C20),0)</f>
        <v>0</v>
      </c>
      <c r="O20" s="39">
        <f>ROUND(N20*$A$40,0)</f>
        <v>0</v>
      </c>
      <c r="P20" s="40">
        <f t="shared" si="37"/>
        <v>0</v>
      </c>
      <c r="Q20" s="41"/>
      <c r="R20" s="39">
        <f t="shared" si="38"/>
        <v>0</v>
      </c>
      <c r="S20" s="62">
        <f t="shared" si="39"/>
        <v>0</v>
      </c>
      <c r="T20" s="63">
        <f>F20*173.333333*$C$21</f>
        <v>0</v>
      </c>
      <c r="U20" s="39">
        <f t="shared" ref="U20:U35" si="54">ROUND((R20/12*$F20*$C20),0)</f>
        <v>0</v>
      </c>
      <c r="V20" s="39">
        <f>ROUND(U20*$A$40,0)</f>
        <v>0</v>
      </c>
      <c r="W20" s="40">
        <f t="shared" si="40"/>
        <v>0</v>
      </c>
      <c r="X20" s="41"/>
      <c r="Y20" s="39">
        <f t="shared" si="41"/>
        <v>0</v>
      </c>
      <c r="Z20" s="62">
        <f t="shared" si="42"/>
        <v>0</v>
      </c>
      <c r="AA20" s="63">
        <f>G20*173.333333*$C$21</f>
        <v>0</v>
      </c>
      <c r="AB20" s="39">
        <f t="shared" ref="AB20:AB35" si="55">ROUND((Y20/12*$G20*$C20),0)</f>
        <v>0</v>
      </c>
      <c r="AC20" s="39">
        <f>ROUND(AB20*$A$40,0)</f>
        <v>0</v>
      </c>
      <c r="AD20" s="40">
        <f t="shared" si="43"/>
        <v>0</v>
      </c>
      <c r="AE20" s="41"/>
      <c r="AF20" s="39">
        <f t="shared" si="44"/>
        <v>0</v>
      </c>
      <c r="AG20" s="62">
        <f t="shared" si="45"/>
        <v>0</v>
      </c>
      <c r="AH20" s="63">
        <f>H20*173.333333*$C$21</f>
        <v>0</v>
      </c>
      <c r="AI20" s="39">
        <f t="shared" ref="AI20:AI35" si="56">ROUND((AF20/12*$H20*$C20),0)</f>
        <v>0</v>
      </c>
      <c r="AJ20" s="39">
        <f>ROUND(AI20*$A$40,0)</f>
        <v>0</v>
      </c>
      <c r="AK20" s="40">
        <f t="shared" si="46"/>
        <v>0</v>
      </c>
      <c r="AL20" s="41"/>
      <c r="AM20" s="39">
        <f t="shared" si="47"/>
        <v>0</v>
      </c>
      <c r="AN20" s="62">
        <f t="shared" si="48"/>
        <v>0</v>
      </c>
      <c r="AO20" s="63">
        <f>I20*173.333333*$C$21</f>
        <v>0</v>
      </c>
      <c r="AP20" s="39">
        <f t="shared" ref="AP20:AP35" si="57">ROUND((AM20/12*$I20*$C20),0)</f>
        <v>0</v>
      </c>
      <c r="AQ20" s="39">
        <f>ROUND(AP20*$A$40,0)</f>
        <v>0</v>
      </c>
      <c r="AR20" s="40">
        <f t="shared" si="49"/>
        <v>0</v>
      </c>
      <c r="AS20" s="41"/>
      <c r="AT20" s="68">
        <f t="shared" si="50"/>
        <v>0</v>
      </c>
      <c r="AU20" s="43">
        <f t="shared" si="51"/>
        <v>0</v>
      </c>
      <c r="AW20" s="33">
        <f t="shared" ref="AW20:AW35" si="58">SUM(M21+T21+AA21+AH21+AO21)</f>
        <v>0</v>
      </c>
    </row>
    <row r="21" spans="1:49" s="4" customFormat="1" hidden="1" x14ac:dyDescent="0.2">
      <c r="A21" s="4" t="s">
        <v>32</v>
      </c>
      <c r="B21" s="83">
        <f>Totals!B21</f>
        <v>0</v>
      </c>
      <c r="C21" s="90">
        <v>0</v>
      </c>
      <c r="D21" s="91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2"/>
      <c r="K21" s="38">
        <f t="shared" si="52"/>
        <v>0</v>
      </c>
      <c r="L21" s="62">
        <f t="shared" si="36"/>
        <v>0</v>
      </c>
      <c r="M21" s="63">
        <f>E21*173.333333*$C$21</f>
        <v>0</v>
      </c>
      <c r="N21" s="39">
        <f t="shared" si="53"/>
        <v>0</v>
      </c>
      <c r="O21" s="39">
        <f>ROUND(N21*$A$40,0)</f>
        <v>0</v>
      </c>
      <c r="P21" s="40">
        <f t="shared" si="37"/>
        <v>0</v>
      </c>
      <c r="Q21" s="41"/>
      <c r="R21" s="39">
        <f t="shared" si="38"/>
        <v>0</v>
      </c>
      <c r="S21" s="62">
        <f t="shared" si="39"/>
        <v>0</v>
      </c>
      <c r="T21" s="63">
        <f>F21*173.333333*$C$21</f>
        <v>0</v>
      </c>
      <c r="U21" s="39">
        <f t="shared" si="54"/>
        <v>0</v>
      </c>
      <c r="V21" s="39">
        <f>ROUND(U21*$A$40,0)</f>
        <v>0</v>
      </c>
      <c r="W21" s="40">
        <f t="shared" si="40"/>
        <v>0</v>
      </c>
      <c r="X21" s="41"/>
      <c r="Y21" s="39">
        <f t="shared" si="41"/>
        <v>0</v>
      </c>
      <c r="Z21" s="62">
        <f t="shared" si="42"/>
        <v>0</v>
      </c>
      <c r="AA21" s="63">
        <f>G21*173.333333*$C$21</f>
        <v>0</v>
      </c>
      <c r="AB21" s="39">
        <f t="shared" si="55"/>
        <v>0</v>
      </c>
      <c r="AC21" s="39">
        <f>ROUND(AB21*$A$40,0)</f>
        <v>0</v>
      </c>
      <c r="AD21" s="40">
        <f t="shared" si="43"/>
        <v>0</v>
      </c>
      <c r="AE21" s="41"/>
      <c r="AF21" s="39">
        <f t="shared" si="44"/>
        <v>0</v>
      </c>
      <c r="AG21" s="62">
        <f t="shared" si="45"/>
        <v>0</v>
      </c>
      <c r="AH21" s="63">
        <f>H21*173.333333*$C$21</f>
        <v>0</v>
      </c>
      <c r="AI21" s="39">
        <f t="shared" si="56"/>
        <v>0</v>
      </c>
      <c r="AJ21" s="39">
        <f>ROUND(AI21*$A$40,0)</f>
        <v>0</v>
      </c>
      <c r="AK21" s="40">
        <f t="shared" si="46"/>
        <v>0</v>
      </c>
      <c r="AL21" s="41"/>
      <c r="AM21" s="39">
        <f t="shared" si="47"/>
        <v>0</v>
      </c>
      <c r="AN21" s="62">
        <f t="shared" si="48"/>
        <v>0</v>
      </c>
      <c r="AO21" s="63">
        <f>I21*173.333333*$C$21</f>
        <v>0</v>
      </c>
      <c r="AP21" s="39">
        <f t="shared" si="57"/>
        <v>0</v>
      </c>
      <c r="AQ21" s="39">
        <f>ROUND(AP21*$A$40,0)</f>
        <v>0</v>
      </c>
      <c r="AR21" s="40">
        <f t="shared" si="49"/>
        <v>0</v>
      </c>
      <c r="AS21" s="41"/>
      <c r="AT21" s="68">
        <f t="shared" si="50"/>
        <v>0</v>
      </c>
      <c r="AU21" s="43">
        <f t="shared" si="51"/>
        <v>0</v>
      </c>
      <c r="AW21" s="33">
        <f t="shared" si="58"/>
        <v>0</v>
      </c>
    </row>
    <row r="22" spans="1:49" s="4" customFormat="1" hidden="1" x14ac:dyDescent="0.2">
      <c r="A22" s="4" t="s">
        <v>32</v>
      </c>
      <c r="B22" s="83">
        <f>Totals!B22</f>
        <v>0</v>
      </c>
      <c r="C22" s="90">
        <v>0</v>
      </c>
      <c r="D22" s="91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2"/>
      <c r="K22" s="38">
        <f t="shared" si="52"/>
        <v>0</v>
      </c>
      <c r="L22" s="62">
        <f t="shared" si="36"/>
        <v>0</v>
      </c>
      <c r="M22" s="63">
        <f>E22*173.333333*$C$22</f>
        <v>0</v>
      </c>
      <c r="N22" s="39">
        <f t="shared" si="53"/>
        <v>0</v>
      </c>
      <c r="O22" s="39">
        <f>ROUND(N22*$A$40,0)</f>
        <v>0</v>
      </c>
      <c r="P22" s="40">
        <f t="shared" si="37"/>
        <v>0</v>
      </c>
      <c r="Q22" s="41"/>
      <c r="R22" s="39">
        <f t="shared" si="38"/>
        <v>0</v>
      </c>
      <c r="S22" s="62">
        <f t="shared" si="39"/>
        <v>0</v>
      </c>
      <c r="T22" s="63">
        <f>F22*173.333333*$C$22</f>
        <v>0</v>
      </c>
      <c r="U22" s="39">
        <f t="shared" si="54"/>
        <v>0</v>
      </c>
      <c r="V22" s="39">
        <f>ROUND(U22*$A$40,0)</f>
        <v>0</v>
      </c>
      <c r="W22" s="40">
        <f t="shared" si="40"/>
        <v>0</v>
      </c>
      <c r="X22" s="41"/>
      <c r="Y22" s="39">
        <f t="shared" si="41"/>
        <v>0</v>
      </c>
      <c r="Z22" s="62">
        <f t="shared" si="42"/>
        <v>0</v>
      </c>
      <c r="AA22" s="63">
        <f>G22*173.333333*$C$22</f>
        <v>0</v>
      </c>
      <c r="AB22" s="39">
        <f t="shared" si="55"/>
        <v>0</v>
      </c>
      <c r="AC22" s="39">
        <f>ROUND(AB22*$A$40,0)</f>
        <v>0</v>
      </c>
      <c r="AD22" s="40">
        <f t="shared" si="43"/>
        <v>0</v>
      </c>
      <c r="AE22" s="41"/>
      <c r="AF22" s="39">
        <f t="shared" si="44"/>
        <v>0</v>
      </c>
      <c r="AG22" s="62">
        <f t="shared" si="45"/>
        <v>0</v>
      </c>
      <c r="AH22" s="63">
        <f>H22*173.333333*$C$22</f>
        <v>0</v>
      </c>
      <c r="AI22" s="39">
        <f t="shared" si="56"/>
        <v>0</v>
      </c>
      <c r="AJ22" s="39">
        <f>ROUND(AI22*$A$40,0)</f>
        <v>0</v>
      </c>
      <c r="AK22" s="40">
        <f t="shared" si="46"/>
        <v>0</v>
      </c>
      <c r="AL22" s="41"/>
      <c r="AM22" s="39">
        <f t="shared" si="47"/>
        <v>0</v>
      </c>
      <c r="AN22" s="62">
        <f t="shared" si="48"/>
        <v>0</v>
      </c>
      <c r="AO22" s="63">
        <f>I22*173.333333*$C$22</f>
        <v>0</v>
      </c>
      <c r="AP22" s="39">
        <f t="shared" si="57"/>
        <v>0</v>
      </c>
      <c r="AQ22" s="39">
        <f>ROUND(AP22*$A$40,0)</f>
        <v>0</v>
      </c>
      <c r="AR22" s="40">
        <f t="shared" si="49"/>
        <v>0</v>
      </c>
      <c r="AS22" s="41"/>
      <c r="AT22" s="68">
        <f t="shared" si="50"/>
        <v>0</v>
      </c>
      <c r="AU22" s="43">
        <f t="shared" si="51"/>
        <v>0</v>
      </c>
      <c r="AW22" s="33">
        <f>SUM(M25+T25+AA25+AH25+AO25)</f>
        <v>0</v>
      </c>
    </row>
    <row r="23" spans="1:49" s="4" customFormat="1" hidden="1" x14ac:dyDescent="0.2">
      <c r="A23" s="4" t="s">
        <v>32</v>
      </c>
      <c r="B23" s="83">
        <f>Totals!B23</f>
        <v>0</v>
      </c>
      <c r="C23" s="90">
        <v>0</v>
      </c>
      <c r="D23" s="91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2"/>
      <c r="K23" s="38">
        <f t="shared" si="52"/>
        <v>0</v>
      </c>
      <c r="L23" s="62">
        <f t="shared" si="36"/>
        <v>0</v>
      </c>
      <c r="M23" s="63">
        <f>E23*173.333333*$C$21</f>
        <v>0</v>
      </c>
      <c r="N23" s="39">
        <f t="shared" si="53"/>
        <v>0</v>
      </c>
      <c r="O23" s="39">
        <f>ROUND(N23*$A$40,0)</f>
        <v>0</v>
      </c>
      <c r="P23" s="40">
        <f t="shared" si="37"/>
        <v>0</v>
      </c>
      <c r="Q23" s="41"/>
      <c r="R23" s="39">
        <f t="shared" si="38"/>
        <v>0</v>
      </c>
      <c r="S23" s="62">
        <f t="shared" si="39"/>
        <v>0</v>
      </c>
      <c r="T23" s="63">
        <f>F23*173.333333*$C$21</f>
        <v>0</v>
      </c>
      <c r="U23" s="39">
        <f t="shared" si="54"/>
        <v>0</v>
      </c>
      <c r="V23" s="39">
        <f>ROUND(U23*$A$40,0)</f>
        <v>0</v>
      </c>
      <c r="W23" s="40">
        <f t="shared" si="40"/>
        <v>0</v>
      </c>
      <c r="X23" s="41"/>
      <c r="Y23" s="39">
        <f t="shared" si="41"/>
        <v>0</v>
      </c>
      <c r="Z23" s="62">
        <f t="shared" si="42"/>
        <v>0</v>
      </c>
      <c r="AA23" s="63">
        <f>G23*173.333333*$C$21</f>
        <v>0</v>
      </c>
      <c r="AB23" s="39">
        <f t="shared" si="55"/>
        <v>0</v>
      </c>
      <c r="AC23" s="39">
        <f>ROUND(AB23*$A$40,0)</f>
        <v>0</v>
      </c>
      <c r="AD23" s="40">
        <f t="shared" si="43"/>
        <v>0</v>
      </c>
      <c r="AE23" s="41"/>
      <c r="AF23" s="39">
        <f t="shared" si="44"/>
        <v>0</v>
      </c>
      <c r="AG23" s="62">
        <f t="shared" si="45"/>
        <v>0</v>
      </c>
      <c r="AH23" s="63">
        <f>H23*173.333333*$C$21</f>
        <v>0</v>
      </c>
      <c r="AI23" s="39">
        <f t="shared" si="56"/>
        <v>0</v>
      </c>
      <c r="AJ23" s="39">
        <f>ROUND(AI23*$A$40,0)</f>
        <v>0</v>
      </c>
      <c r="AK23" s="40">
        <f t="shared" si="46"/>
        <v>0</v>
      </c>
      <c r="AL23" s="41"/>
      <c r="AM23" s="39">
        <f t="shared" si="47"/>
        <v>0</v>
      </c>
      <c r="AN23" s="62">
        <f t="shared" si="48"/>
        <v>0</v>
      </c>
      <c r="AO23" s="63">
        <f>I23*173.333333*$C$21</f>
        <v>0</v>
      </c>
      <c r="AP23" s="39">
        <f t="shared" si="57"/>
        <v>0</v>
      </c>
      <c r="AQ23" s="39">
        <f>ROUND(AP23*$A$40,0)</f>
        <v>0</v>
      </c>
      <c r="AR23" s="40">
        <f t="shared" si="49"/>
        <v>0</v>
      </c>
      <c r="AS23" s="41"/>
      <c r="AT23" s="68">
        <f t="shared" si="50"/>
        <v>0</v>
      </c>
      <c r="AU23" s="43">
        <f t="shared" si="51"/>
        <v>0</v>
      </c>
      <c r="AW23" s="33">
        <f t="shared" ref="AW23" si="59">SUM(M24+T24+AA24+AH24+AO24)</f>
        <v>0</v>
      </c>
    </row>
    <row r="24" spans="1:49" s="4" customFormat="1" hidden="1" x14ac:dyDescent="0.2">
      <c r="A24" s="4" t="s">
        <v>32</v>
      </c>
      <c r="B24" s="83">
        <f>Totals!B24</f>
        <v>0</v>
      </c>
      <c r="C24" s="90">
        <v>0</v>
      </c>
      <c r="D24" s="91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2"/>
      <c r="K24" s="38">
        <f t="shared" si="52"/>
        <v>0</v>
      </c>
      <c r="L24" s="62">
        <f t="shared" si="36"/>
        <v>0</v>
      </c>
      <c r="M24" s="63">
        <f>E24*173.333333*$C$22</f>
        <v>0</v>
      </c>
      <c r="N24" s="39">
        <f t="shared" si="53"/>
        <v>0</v>
      </c>
      <c r="O24" s="39">
        <f>ROUND(N24*$A$40,0)</f>
        <v>0</v>
      </c>
      <c r="P24" s="40">
        <f t="shared" si="37"/>
        <v>0</v>
      </c>
      <c r="Q24" s="41"/>
      <c r="R24" s="39">
        <f t="shared" si="38"/>
        <v>0</v>
      </c>
      <c r="S24" s="62">
        <f t="shared" si="39"/>
        <v>0</v>
      </c>
      <c r="T24" s="63">
        <f>F24*173.333333*$C$22</f>
        <v>0</v>
      </c>
      <c r="U24" s="39">
        <f t="shared" si="54"/>
        <v>0</v>
      </c>
      <c r="V24" s="39">
        <f>ROUND(U24*$A$40,0)</f>
        <v>0</v>
      </c>
      <c r="W24" s="40">
        <f t="shared" si="40"/>
        <v>0</v>
      </c>
      <c r="X24" s="41"/>
      <c r="Y24" s="39">
        <f t="shared" si="41"/>
        <v>0</v>
      </c>
      <c r="Z24" s="62">
        <f t="shared" si="42"/>
        <v>0</v>
      </c>
      <c r="AA24" s="63">
        <f>G24*173.333333*$C$22</f>
        <v>0</v>
      </c>
      <c r="AB24" s="39">
        <f t="shared" si="55"/>
        <v>0</v>
      </c>
      <c r="AC24" s="39">
        <f>ROUND(AB24*$A$40,0)</f>
        <v>0</v>
      </c>
      <c r="AD24" s="40">
        <f t="shared" si="43"/>
        <v>0</v>
      </c>
      <c r="AE24" s="41"/>
      <c r="AF24" s="39">
        <f t="shared" si="44"/>
        <v>0</v>
      </c>
      <c r="AG24" s="62">
        <f t="shared" si="45"/>
        <v>0</v>
      </c>
      <c r="AH24" s="63">
        <f>H24*173.333333*$C$22</f>
        <v>0</v>
      </c>
      <c r="AI24" s="39">
        <f t="shared" si="56"/>
        <v>0</v>
      </c>
      <c r="AJ24" s="39">
        <f>ROUND(AI24*$A$40,0)</f>
        <v>0</v>
      </c>
      <c r="AK24" s="40">
        <f t="shared" si="46"/>
        <v>0</v>
      </c>
      <c r="AL24" s="41"/>
      <c r="AM24" s="39">
        <f t="shared" si="47"/>
        <v>0</v>
      </c>
      <c r="AN24" s="62">
        <f t="shared" si="48"/>
        <v>0</v>
      </c>
      <c r="AO24" s="63">
        <f>I24*173.333333*$C$22</f>
        <v>0</v>
      </c>
      <c r="AP24" s="39">
        <f t="shared" si="57"/>
        <v>0</v>
      </c>
      <c r="AQ24" s="39">
        <f>ROUND(AP24*$A$40,0)</f>
        <v>0</v>
      </c>
      <c r="AR24" s="40">
        <f t="shared" si="49"/>
        <v>0</v>
      </c>
      <c r="AS24" s="41"/>
      <c r="AT24" s="68">
        <f t="shared" si="50"/>
        <v>0</v>
      </c>
      <c r="AU24" s="43">
        <f t="shared" si="51"/>
        <v>0</v>
      </c>
      <c r="AW24" s="33">
        <f>SUM(M27+T27+AA27+AH27+AO27)</f>
        <v>0</v>
      </c>
    </row>
    <row r="25" spans="1:49" s="4" customFormat="1" hidden="1" x14ac:dyDescent="0.2">
      <c r="A25" s="61" t="s">
        <v>58</v>
      </c>
      <c r="B25" s="83" t="str">
        <f>Totals!B25</f>
        <v>ME Non</v>
      </c>
      <c r="C25" s="90">
        <v>0</v>
      </c>
      <c r="D25" s="91">
        <f>IFERROR(VLOOKUP(B25,Totals!$B$98:$C$111,2,0),0)</f>
        <v>32000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2"/>
      <c r="K25" s="38">
        <f t="shared" si="52"/>
        <v>32000</v>
      </c>
      <c r="L25" s="62">
        <f t="shared" ref="L25:L32" si="60">K25/12/86.6666666</f>
        <v>30.769230792899407</v>
      </c>
      <c r="M25" s="63">
        <f>E25*86.6666666*$C$25</f>
        <v>0</v>
      </c>
      <c r="N25" s="39">
        <f t="shared" si="53"/>
        <v>0</v>
      </c>
      <c r="O25" s="39">
        <f t="shared" ref="O25:O32" si="61">ROUND(N25*$A$42,0)</f>
        <v>0</v>
      </c>
      <c r="P25" s="40">
        <f t="shared" si="37"/>
        <v>0</v>
      </c>
      <c r="Q25" s="41"/>
      <c r="R25" s="39">
        <f t="shared" si="38"/>
        <v>32000</v>
      </c>
      <c r="S25" s="62">
        <f t="shared" ref="S25:S32" si="62">R25/12/86.6666666</f>
        <v>30.769230792899407</v>
      </c>
      <c r="T25" s="63">
        <f>F25*86.6666666*$C$25</f>
        <v>0</v>
      </c>
      <c r="U25" s="39">
        <f t="shared" si="54"/>
        <v>0</v>
      </c>
      <c r="V25" s="42">
        <f t="shared" ref="V25:V32" si="63">ROUND(U25*$A$42,0)</f>
        <v>0</v>
      </c>
      <c r="W25" s="40">
        <f t="shared" si="40"/>
        <v>0</v>
      </c>
      <c r="X25" s="41"/>
      <c r="Y25" s="39">
        <f t="shared" si="41"/>
        <v>32000</v>
      </c>
      <c r="Z25" s="62">
        <f t="shared" ref="Z25:Z32" si="64">Y25/12/86.6666666</f>
        <v>30.769230792899407</v>
      </c>
      <c r="AA25" s="63">
        <f>G25*86.6666666*$C$25</f>
        <v>0</v>
      </c>
      <c r="AB25" s="39">
        <f t="shared" si="55"/>
        <v>0</v>
      </c>
      <c r="AC25" s="39">
        <f t="shared" ref="AC25:AC32" si="65">ROUND(AB25*$A$42,0)</f>
        <v>0</v>
      </c>
      <c r="AD25" s="40">
        <f t="shared" si="43"/>
        <v>0</v>
      </c>
      <c r="AE25" s="41"/>
      <c r="AF25" s="39">
        <f t="shared" si="44"/>
        <v>32000</v>
      </c>
      <c r="AG25" s="62">
        <f t="shared" ref="AG25:AG32" si="66">AF25/12/86.6666666</f>
        <v>30.769230792899407</v>
      </c>
      <c r="AH25" s="63">
        <f>H25*86.6666666*$C$25</f>
        <v>0</v>
      </c>
      <c r="AI25" s="39">
        <f t="shared" si="56"/>
        <v>0</v>
      </c>
      <c r="AJ25" s="39">
        <f t="shared" ref="AJ25:AJ32" si="67">ROUND(AI25*$A$42,0)</f>
        <v>0</v>
      </c>
      <c r="AK25" s="40">
        <f t="shared" si="46"/>
        <v>0</v>
      </c>
      <c r="AL25" s="41"/>
      <c r="AM25" s="39">
        <f t="shared" si="47"/>
        <v>32000</v>
      </c>
      <c r="AN25" s="62">
        <f t="shared" ref="AN25:AN32" si="68">AM25/12/86.6666666</f>
        <v>30.769230792899407</v>
      </c>
      <c r="AO25" s="63">
        <f>I25*86.6666666*$C$25</f>
        <v>0</v>
      </c>
      <c r="AP25" s="39">
        <f t="shared" si="57"/>
        <v>0</v>
      </c>
      <c r="AQ25" s="39">
        <f t="shared" ref="AQ25:AQ32" si="69">ROUND(AP25*$A$42,0)</f>
        <v>0</v>
      </c>
      <c r="AR25" s="40">
        <f t="shared" si="49"/>
        <v>0</v>
      </c>
      <c r="AS25" s="41"/>
      <c r="AT25" s="68">
        <f t="shared" si="50"/>
        <v>0</v>
      </c>
      <c r="AU25" s="43">
        <f t="shared" si="51"/>
        <v>0</v>
      </c>
      <c r="AW25" s="33">
        <f>SUM(M29+T29+AA29+AH29+AO29)</f>
        <v>0</v>
      </c>
    </row>
    <row r="26" spans="1:49" s="4" customFormat="1" hidden="1" x14ac:dyDescent="0.2">
      <c r="A26" s="61" t="s">
        <v>58</v>
      </c>
      <c r="B26" s="83">
        <f>Totals!B26</f>
        <v>0</v>
      </c>
      <c r="C26" s="90">
        <v>0</v>
      </c>
      <c r="D26" s="91">
        <f>IFERROR(VLOOKUP(B26,Totals!$B$98:$C$111,2,0),0)</f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2"/>
      <c r="K26" s="38">
        <f t="shared" si="52"/>
        <v>0</v>
      </c>
      <c r="L26" s="62">
        <f t="shared" si="60"/>
        <v>0</v>
      </c>
      <c r="M26" s="63">
        <f>E26*86.6666666*$C$25</f>
        <v>0</v>
      </c>
      <c r="N26" s="39">
        <f t="shared" si="53"/>
        <v>0</v>
      </c>
      <c r="O26" s="39">
        <f t="shared" si="61"/>
        <v>0</v>
      </c>
      <c r="P26" s="40">
        <f t="shared" si="37"/>
        <v>0</v>
      </c>
      <c r="Q26" s="41"/>
      <c r="R26" s="39">
        <f t="shared" si="38"/>
        <v>0</v>
      </c>
      <c r="S26" s="62">
        <f t="shared" si="62"/>
        <v>0</v>
      </c>
      <c r="T26" s="63">
        <f>F26*86.6666666*$C$25</f>
        <v>0</v>
      </c>
      <c r="U26" s="39">
        <f t="shared" si="54"/>
        <v>0</v>
      </c>
      <c r="V26" s="42">
        <f t="shared" si="63"/>
        <v>0</v>
      </c>
      <c r="W26" s="40">
        <f t="shared" si="40"/>
        <v>0</v>
      </c>
      <c r="X26" s="41"/>
      <c r="Y26" s="39">
        <f t="shared" si="41"/>
        <v>0</v>
      </c>
      <c r="Z26" s="62">
        <f t="shared" si="64"/>
        <v>0</v>
      </c>
      <c r="AA26" s="63">
        <f>G26*86.6666666*$C$25</f>
        <v>0</v>
      </c>
      <c r="AB26" s="39">
        <f t="shared" si="55"/>
        <v>0</v>
      </c>
      <c r="AC26" s="39">
        <f t="shared" si="65"/>
        <v>0</v>
      </c>
      <c r="AD26" s="40">
        <f t="shared" si="43"/>
        <v>0</v>
      </c>
      <c r="AE26" s="41"/>
      <c r="AF26" s="39">
        <f t="shared" si="44"/>
        <v>0</v>
      </c>
      <c r="AG26" s="62">
        <f t="shared" si="66"/>
        <v>0</v>
      </c>
      <c r="AH26" s="63">
        <f>H26*86.6666666*$C$25</f>
        <v>0</v>
      </c>
      <c r="AI26" s="39">
        <f t="shared" si="56"/>
        <v>0</v>
      </c>
      <c r="AJ26" s="39">
        <f t="shared" si="67"/>
        <v>0</v>
      </c>
      <c r="AK26" s="40">
        <f t="shared" si="46"/>
        <v>0</v>
      </c>
      <c r="AL26" s="41"/>
      <c r="AM26" s="39">
        <f t="shared" si="47"/>
        <v>0</v>
      </c>
      <c r="AN26" s="62">
        <f t="shared" si="68"/>
        <v>0</v>
      </c>
      <c r="AO26" s="63">
        <f>I26*86.6666666*$C$25</f>
        <v>0</v>
      </c>
      <c r="AP26" s="39">
        <f t="shared" si="57"/>
        <v>0</v>
      </c>
      <c r="AQ26" s="39">
        <f t="shared" si="69"/>
        <v>0</v>
      </c>
      <c r="AR26" s="40">
        <f t="shared" si="49"/>
        <v>0</v>
      </c>
      <c r="AS26" s="41"/>
      <c r="AT26" s="68">
        <f t="shared" si="50"/>
        <v>0</v>
      </c>
      <c r="AU26" s="43">
        <f t="shared" si="51"/>
        <v>0</v>
      </c>
      <c r="AW26" s="33">
        <f>SUM(M33+T33+AA33+AH33+AO33)</f>
        <v>0</v>
      </c>
    </row>
    <row r="27" spans="1:49" s="4" customFormat="1" hidden="1" x14ac:dyDescent="0.2">
      <c r="A27" s="61" t="s">
        <v>58</v>
      </c>
      <c r="B27" s="83">
        <f>Totals!B27</f>
        <v>0</v>
      </c>
      <c r="C27" s="90">
        <v>0</v>
      </c>
      <c r="D27" s="91">
        <f>IFERROR(VLOOKUP(B27,Totals!$B$98:$C$111,2,0),0)</f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2"/>
      <c r="K27" s="38">
        <f t="shared" si="52"/>
        <v>0</v>
      </c>
      <c r="L27" s="62">
        <f t="shared" si="60"/>
        <v>0</v>
      </c>
      <c r="M27" s="63">
        <f t="shared" ref="M27:M32" si="70">E27*86.6666666*$C$29</f>
        <v>0</v>
      </c>
      <c r="N27" s="39">
        <f t="shared" si="53"/>
        <v>0</v>
      </c>
      <c r="O27" s="39">
        <f t="shared" si="61"/>
        <v>0</v>
      </c>
      <c r="P27" s="40">
        <f t="shared" si="37"/>
        <v>0</v>
      </c>
      <c r="Q27" s="41"/>
      <c r="R27" s="39">
        <f t="shared" si="38"/>
        <v>0</v>
      </c>
      <c r="S27" s="62">
        <f t="shared" si="62"/>
        <v>0</v>
      </c>
      <c r="T27" s="63">
        <f t="shared" ref="T27:T32" si="71">F27*86.6666666*$C$29</f>
        <v>0</v>
      </c>
      <c r="U27" s="39">
        <f t="shared" si="54"/>
        <v>0</v>
      </c>
      <c r="V27" s="42">
        <f t="shared" si="63"/>
        <v>0</v>
      </c>
      <c r="W27" s="40">
        <f t="shared" si="40"/>
        <v>0</v>
      </c>
      <c r="X27" s="41"/>
      <c r="Y27" s="39">
        <f t="shared" si="41"/>
        <v>0</v>
      </c>
      <c r="Z27" s="62">
        <f t="shared" si="64"/>
        <v>0</v>
      </c>
      <c r="AA27" s="63">
        <f t="shared" ref="AA27:AA32" si="72">G27*86.6666666*$C$29</f>
        <v>0</v>
      </c>
      <c r="AB27" s="39">
        <f t="shared" si="55"/>
        <v>0</v>
      </c>
      <c r="AC27" s="39">
        <f t="shared" si="65"/>
        <v>0</v>
      </c>
      <c r="AD27" s="40">
        <f t="shared" si="43"/>
        <v>0</v>
      </c>
      <c r="AE27" s="41"/>
      <c r="AF27" s="39">
        <f t="shared" si="44"/>
        <v>0</v>
      </c>
      <c r="AG27" s="62">
        <f t="shared" si="66"/>
        <v>0</v>
      </c>
      <c r="AH27" s="63">
        <f t="shared" ref="AH27:AH32" si="73">H27*86.6666666*$C$29</f>
        <v>0</v>
      </c>
      <c r="AI27" s="39">
        <f t="shared" si="56"/>
        <v>0</v>
      </c>
      <c r="AJ27" s="39">
        <f t="shared" si="67"/>
        <v>0</v>
      </c>
      <c r="AK27" s="40">
        <f t="shared" si="46"/>
        <v>0</v>
      </c>
      <c r="AL27" s="41"/>
      <c r="AM27" s="39">
        <f t="shared" si="47"/>
        <v>0</v>
      </c>
      <c r="AN27" s="62">
        <f t="shared" si="68"/>
        <v>0</v>
      </c>
      <c r="AO27" s="63">
        <f t="shared" ref="AO27:AO32" si="74">I27*86.6666666*$C$29</f>
        <v>0</v>
      </c>
      <c r="AP27" s="39">
        <f t="shared" si="57"/>
        <v>0</v>
      </c>
      <c r="AQ27" s="39">
        <f t="shared" si="69"/>
        <v>0</v>
      </c>
      <c r="AR27" s="40">
        <f t="shared" si="49"/>
        <v>0</v>
      </c>
      <c r="AS27" s="41"/>
      <c r="AT27" s="68">
        <f t="shared" si="50"/>
        <v>0</v>
      </c>
      <c r="AU27" s="43">
        <f t="shared" si="51"/>
        <v>0</v>
      </c>
      <c r="AW27" s="33">
        <f t="shared" ref="AW27:AW28" si="75">SUM(M28+T28+AA28+AH28+AO28)</f>
        <v>0</v>
      </c>
    </row>
    <row r="28" spans="1:49" s="4" customFormat="1" hidden="1" x14ac:dyDescent="0.2">
      <c r="A28" s="61" t="s">
        <v>58</v>
      </c>
      <c r="B28" s="83">
        <f>Totals!B28</f>
        <v>0</v>
      </c>
      <c r="C28" s="90">
        <v>0</v>
      </c>
      <c r="D28" s="91">
        <f>IFERROR(VLOOKUP(B28,Totals!$B$98:$C$111,2,0),0)</f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2"/>
      <c r="K28" s="38">
        <f t="shared" si="52"/>
        <v>0</v>
      </c>
      <c r="L28" s="62">
        <f t="shared" si="60"/>
        <v>0</v>
      </c>
      <c r="M28" s="63">
        <f t="shared" si="70"/>
        <v>0</v>
      </c>
      <c r="N28" s="39">
        <f t="shared" si="53"/>
        <v>0</v>
      </c>
      <c r="O28" s="39">
        <f t="shared" si="61"/>
        <v>0</v>
      </c>
      <c r="P28" s="40">
        <f t="shared" si="37"/>
        <v>0</v>
      </c>
      <c r="Q28" s="41"/>
      <c r="R28" s="39">
        <f t="shared" si="38"/>
        <v>0</v>
      </c>
      <c r="S28" s="62">
        <f t="shared" si="62"/>
        <v>0</v>
      </c>
      <c r="T28" s="63">
        <f t="shared" si="71"/>
        <v>0</v>
      </c>
      <c r="U28" s="39">
        <f t="shared" si="54"/>
        <v>0</v>
      </c>
      <c r="V28" s="42">
        <f t="shared" si="63"/>
        <v>0</v>
      </c>
      <c r="W28" s="40">
        <f t="shared" si="40"/>
        <v>0</v>
      </c>
      <c r="X28" s="41"/>
      <c r="Y28" s="39">
        <f t="shared" si="41"/>
        <v>0</v>
      </c>
      <c r="Z28" s="62">
        <f t="shared" si="64"/>
        <v>0</v>
      </c>
      <c r="AA28" s="63">
        <f t="shared" si="72"/>
        <v>0</v>
      </c>
      <c r="AB28" s="39">
        <f t="shared" si="55"/>
        <v>0</v>
      </c>
      <c r="AC28" s="39">
        <f t="shared" si="65"/>
        <v>0</v>
      </c>
      <c r="AD28" s="40">
        <f t="shared" si="43"/>
        <v>0</v>
      </c>
      <c r="AE28" s="41"/>
      <c r="AF28" s="39">
        <f t="shared" si="44"/>
        <v>0</v>
      </c>
      <c r="AG28" s="62">
        <f t="shared" si="66"/>
        <v>0</v>
      </c>
      <c r="AH28" s="63">
        <f t="shared" si="73"/>
        <v>0</v>
      </c>
      <c r="AI28" s="39">
        <f t="shared" si="56"/>
        <v>0</v>
      </c>
      <c r="AJ28" s="39">
        <f t="shared" si="67"/>
        <v>0</v>
      </c>
      <c r="AK28" s="40">
        <f t="shared" si="46"/>
        <v>0</v>
      </c>
      <c r="AL28" s="41"/>
      <c r="AM28" s="39">
        <f t="shared" si="47"/>
        <v>0</v>
      </c>
      <c r="AN28" s="62">
        <f t="shared" si="68"/>
        <v>0</v>
      </c>
      <c r="AO28" s="63">
        <f t="shared" si="74"/>
        <v>0</v>
      </c>
      <c r="AP28" s="39">
        <f t="shared" si="57"/>
        <v>0</v>
      </c>
      <c r="AQ28" s="39">
        <f t="shared" si="69"/>
        <v>0</v>
      </c>
      <c r="AR28" s="40">
        <f t="shared" si="49"/>
        <v>0</v>
      </c>
      <c r="AS28" s="41"/>
      <c r="AT28" s="68">
        <f t="shared" si="50"/>
        <v>0</v>
      </c>
      <c r="AU28" s="43">
        <f t="shared" si="51"/>
        <v>0</v>
      </c>
      <c r="AW28" s="33">
        <f t="shared" si="75"/>
        <v>0</v>
      </c>
    </row>
    <row r="29" spans="1:49" s="4" customFormat="1" hidden="1" x14ac:dyDescent="0.2">
      <c r="A29" s="61" t="s">
        <v>58</v>
      </c>
      <c r="B29" s="83">
        <f>Totals!B29</f>
        <v>0</v>
      </c>
      <c r="C29" s="90">
        <v>0</v>
      </c>
      <c r="D29" s="91">
        <f>IFERROR(VLOOKUP(B29,Totals!$B$98:$C$111,2,0),0)</f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2"/>
      <c r="K29" s="38">
        <f t="shared" si="52"/>
        <v>0</v>
      </c>
      <c r="L29" s="62">
        <f t="shared" si="60"/>
        <v>0</v>
      </c>
      <c r="M29" s="63">
        <f t="shared" si="70"/>
        <v>0</v>
      </c>
      <c r="N29" s="39">
        <f t="shared" si="53"/>
        <v>0</v>
      </c>
      <c r="O29" s="39">
        <f t="shared" si="61"/>
        <v>0</v>
      </c>
      <c r="P29" s="40">
        <f t="shared" si="37"/>
        <v>0</v>
      </c>
      <c r="Q29" s="41"/>
      <c r="R29" s="39">
        <f t="shared" si="38"/>
        <v>0</v>
      </c>
      <c r="S29" s="62">
        <f t="shared" si="62"/>
        <v>0</v>
      </c>
      <c r="T29" s="63">
        <f t="shared" si="71"/>
        <v>0</v>
      </c>
      <c r="U29" s="39">
        <f t="shared" si="54"/>
        <v>0</v>
      </c>
      <c r="V29" s="42">
        <f t="shared" si="63"/>
        <v>0</v>
      </c>
      <c r="W29" s="40">
        <f t="shared" si="40"/>
        <v>0</v>
      </c>
      <c r="X29" s="41"/>
      <c r="Y29" s="39">
        <f t="shared" si="41"/>
        <v>0</v>
      </c>
      <c r="Z29" s="62">
        <f t="shared" si="64"/>
        <v>0</v>
      </c>
      <c r="AA29" s="63">
        <f t="shared" si="72"/>
        <v>0</v>
      </c>
      <c r="AB29" s="39">
        <f t="shared" si="55"/>
        <v>0</v>
      </c>
      <c r="AC29" s="39">
        <f t="shared" si="65"/>
        <v>0</v>
      </c>
      <c r="AD29" s="40">
        <f t="shared" si="43"/>
        <v>0</v>
      </c>
      <c r="AE29" s="41"/>
      <c r="AF29" s="39">
        <f t="shared" si="44"/>
        <v>0</v>
      </c>
      <c r="AG29" s="62">
        <f t="shared" si="66"/>
        <v>0</v>
      </c>
      <c r="AH29" s="63">
        <f t="shared" si="73"/>
        <v>0</v>
      </c>
      <c r="AI29" s="39">
        <f t="shared" si="56"/>
        <v>0</v>
      </c>
      <c r="AJ29" s="39">
        <f t="shared" si="67"/>
        <v>0</v>
      </c>
      <c r="AK29" s="40">
        <f t="shared" si="46"/>
        <v>0</v>
      </c>
      <c r="AL29" s="41"/>
      <c r="AM29" s="39">
        <f t="shared" si="47"/>
        <v>0</v>
      </c>
      <c r="AN29" s="62">
        <f t="shared" si="68"/>
        <v>0</v>
      </c>
      <c r="AO29" s="63">
        <f t="shared" si="74"/>
        <v>0</v>
      </c>
      <c r="AP29" s="39">
        <f t="shared" si="57"/>
        <v>0</v>
      </c>
      <c r="AQ29" s="39">
        <f t="shared" si="69"/>
        <v>0</v>
      </c>
      <c r="AR29" s="40">
        <f t="shared" si="49"/>
        <v>0</v>
      </c>
      <c r="AS29" s="41"/>
      <c r="AT29" s="68">
        <f t="shared" si="50"/>
        <v>0</v>
      </c>
      <c r="AU29" s="43">
        <f t="shared" si="51"/>
        <v>0</v>
      </c>
      <c r="AW29" s="33">
        <f>SUM(M33+T33+AA33+AH33+AO33)</f>
        <v>0</v>
      </c>
    </row>
    <row r="30" spans="1:49" s="4" customFormat="1" hidden="1" x14ac:dyDescent="0.2">
      <c r="A30" s="61" t="s">
        <v>58</v>
      </c>
      <c r="B30" s="83">
        <f>Totals!B30</f>
        <v>0</v>
      </c>
      <c r="C30" s="90">
        <v>0</v>
      </c>
      <c r="D30" s="91">
        <f>IFERROR(VLOOKUP(B30,Totals!$B$98:$C$111,2,0),0)</f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2"/>
      <c r="K30" s="38">
        <f t="shared" si="52"/>
        <v>0</v>
      </c>
      <c r="L30" s="62">
        <f t="shared" si="60"/>
        <v>0</v>
      </c>
      <c r="M30" s="63">
        <f t="shared" si="70"/>
        <v>0</v>
      </c>
      <c r="N30" s="39">
        <f t="shared" si="53"/>
        <v>0</v>
      </c>
      <c r="O30" s="39">
        <f t="shared" si="61"/>
        <v>0</v>
      </c>
      <c r="P30" s="40">
        <f t="shared" si="37"/>
        <v>0</v>
      </c>
      <c r="Q30" s="41"/>
      <c r="R30" s="39">
        <f t="shared" si="38"/>
        <v>0</v>
      </c>
      <c r="S30" s="62">
        <f t="shared" si="62"/>
        <v>0</v>
      </c>
      <c r="T30" s="63">
        <f t="shared" si="71"/>
        <v>0</v>
      </c>
      <c r="U30" s="39">
        <f t="shared" si="54"/>
        <v>0</v>
      </c>
      <c r="V30" s="42">
        <f t="shared" si="63"/>
        <v>0</v>
      </c>
      <c r="W30" s="40">
        <f t="shared" si="40"/>
        <v>0</v>
      </c>
      <c r="X30" s="41"/>
      <c r="Y30" s="39">
        <f t="shared" si="41"/>
        <v>0</v>
      </c>
      <c r="Z30" s="62">
        <f t="shared" si="64"/>
        <v>0</v>
      </c>
      <c r="AA30" s="63">
        <f t="shared" si="72"/>
        <v>0</v>
      </c>
      <c r="AB30" s="39">
        <f t="shared" si="55"/>
        <v>0</v>
      </c>
      <c r="AC30" s="39">
        <f t="shared" si="65"/>
        <v>0</v>
      </c>
      <c r="AD30" s="40">
        <f t="shared" si="43"/>
        <v>0</v>
      </c>
      <c r="AE30" s="41"/>
      <c r="AF30" s="39">
        <f t="shared" si="44"/>
        <v>0</v>
      </c>
      <c r="AG30" s="62">
        <f t="shared" si="66"/>
        <v>0</v>
      </c>
      <c r="AH30" s="63">
        <f t="shared" si="73"/>
        <v>0</v>
      </c>
      <c r="AI30" s="39">
        <f t="shared" si="56"/>
        <v>0</v>
      </c>
      <c r="AJ30" s="39">
        <f t="shared" si="67"/>
        <v>0</v>
      </c>
      <c r="AK30" s="40">
        <f t="shared" si="46"/>
        <v>0</v>
      </c>
      <c r="AL30" s="41"/>
      <c r="AM30" s="39">
        <f t="shared" si="47"/>
        <v>0</v>
      </c>
      <c r="AN30" s="62">
        <f t="shared" si="68"/>
        <v>0</v>
      </c>
      <c r="AO30" s="63">
        <f t="shared" si="74"/>
        <v>0</v>
      </c>
      <c r="AP30" s="39">
        <f t="shared" si="57"/>
        <v>0</v>
      </c>
      <c r="AQ30" s="39">
        <f t="shared" si="69"/>
        <v>0</v>
      </c>
      <c r="AR30" s="40">
        <f t="shared" si="49"/>
        <v>0</v>
      </c>
      <c r="AS30" s="41"/>
      <c r="AT30" s="68">
        <f t="shared" si="50"/>
        <v>0</v>
      </c>
      <c r="AU30" s="43">
        <f t="shared" si="51"/>
        <v>0</v>
      </c>
      <c r="AW30" s="33">
        <f>SUM(M34+T34+AA34+AH34+AO34)</f>
        <v>0</v>
      </c>
    </row>
    <row r="31" spans="1:49" s="4" customFormat="1" hidden="1" x14ac:dyDescent="0.2">
      <c r="A31" s="61" t="s">
        <v>58</v>
      </c>
      <c r="B31" s="83">
        <f>Totals!B31</f>
        <v>0</v>
      </c>
      <c r="C31" s="90">
        <v>0</v>
      </c>
      <c r="D31" s="91">
        <f>IFERROR(VLOOKUP(B31,Totals!$B$98:$C$111,2,0),0)</f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2"/>
      <c r="K31" s="38">
        <f t="shared" si="52"/>
        <v>0</v>
      </c>
      <c r="L31" s="62">
        <f t="shared" si="60"/>
        <v>0</v>
      </c>
      <c r="M31" s="63">
        <f t="shared" si="70"/>
        <v>0</v>
      </c>
      <c r="N31" s="39">
        <f t="shared" si="53"/>
        <v>0</v>
      </c>
      <c r="O31" s="39">
        <f t="shared" si="61"/>
        <v>0</v>
      </c>
      <c r="P31" s="40">
        <f t="shared" si="37"/>
        <v>0</v>
      </c>
      <c r="Q31" s="41"/>
      <c r="R31" s="39">
        <f t="shared" si="38"/>
        <v>0</v>
      </c>
      <c r="S31" s="62">
        <f t="shared" si="62"/>
        <v>0</v>
      </c>
      <c r="T31" s="63">
        <f t="shared" si="71"/>
        <v>0</v>
      </c>
      <c r="U31" s="39">
        <f t="shared" si="54"/>
        <v>0</v>
      </c>
      <c r="V31" s="42">
        <f t="shared" si="63"/>
        <v>0</v>
      </c>
      <c r="W31" s="40">
        <f t="shared" si="40"/>
        <v>0</v>
      </c>
      <c r="X31" s="41"/>
      <c r="Y31" s="39">
        <f t="shared" si="41"/>
        <v>0</v>
      </c>
      <c r="Z31" s="62">
        <f t="shared" si="64"/>
        <v>0</v>
      </c>
      <c r="AA31" s="63">
        <f t="shared" si="72"/>
        <v>0</v>
      </c>
      <c r="AB31" s="39">
        <f t="shared" si="55"/>
        <v>0</v>
      </c>
      <c r="AC31" s="39">
        <f t="shared" si="65"/>
        <v>0</v>
      </c>
      <c r="AD31" s="40">
        <f t="shared" si="43"/>
        <v>0</v>
      </c>
      <c r="AE31" s="41"/>
      <c r="AF31" s="39">
        <f t="shared" si="44"/>
        <v>0</v>
      </c>
      <c r="AG31" s="62">
        <f t="shared" si="66"/>
        <v>0</v>
      </c>
      <c r="AH31" s="63">
        <f t="shared" si="73"/>
        <v>0</v>
      </c>
      <c r="AI31" s="39">
        <f t="shared" si="56"/>
        <v>0</v>
      </c>
      <c r="AJ31" s="39">
        <f t="shared" si="67"/>
        <v>0</v>
      </c>
      <c r="AK31" s="40">
        <f t="shared" si="46"/>
        <v>0</v>
      </c>
      <c r="AL31" s="41"/>
      <c r="AM31" s="39">
        <f t="shared" si="47"/>
        <v>0</v>
      </c>
      <c r="AN31" s="62">
        <f t="shared" si="68"/>
        <v>0</v>
      </c>
      <c r="AO31" s="63">
        <f t="shared" si="74"/>
        <v>0</v>
      </c>
      <c r="AP31" s="39">
        <f t="shared" si="57"/>
        <v>0</v>
      </c>
      <c r="AQ31" s="39">
        <f t="shared" si="69"/>
        <v>0</v>
      </c>
      <c r="AR31" s="40">
        <f t="shared" si="49"/>
        <v>0</v>
      </c>
      <c r="AS31" s="41"/>
      <c r="AT31" s="68">
        <f t="shared" si="50"/>
        <v>0</v>
      </c>
      <c r="AU31" s="43">
        <f t="shared" si="51"/>
        <v>0</v>
      </c>
      <c r="AW31" s="33"/>
    </row>
    <row r="32" spans="1:49" s="4" customFormat="1" hidden="1" x14ac:dyDescent="0.2">
      <c r="A32" s="61" t="s">
        <v>58</v>
      </c>
      <c r="B32" s="83">
        <f>Totals!B32</f>
        <v>0</v>
      </c>
      <c r="C32" s="90">
        <v>0</v>
      </c>
      <c r="D32" s="91">
        <f>IFERROR(VLOOKUP(B32,Totals!$B$98:$C$111,2,0),0)</f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2"/>
      <c r="K32" s="38">
        <f t="shared" si="52"/>
        <v>0</v>
      </c>
      <c r="L32" s="62">
        <f t="shared" si="60"/>
        <v>0</v>
      </c>
      <c r="M32" s="63">
        <f t="shared" si="70"/>
        <v>0</v>
      </c>
      <c r="N32" s="39">
        <f t="shared" si="53"/>
        <v>0</v>
      </c>
      <c r="O32" s="39">
        <f t="shared" si="61"/>
        <v>0</v>
      </c>
      <c r="P32" s="40">
        <f t="shared" si="37"/>
        <v>0</v>
      </c>
      <c r="Q32" s="41"/>
      <c r="R32" s="39">
        <f t="shared" si="38"/>
        <v>0</v>
      </c>
      <c r="S32" s="62">
        <f t="shared" si="62"/>
        <v>0</v>
      </c>
      <c r="T32" s="63">
        <f t="shared" si="71"/>
        <v>0</v>
      </c>
      <c r="U32" s="39">
        <f t="shared" si="54"/>
        <v>0</v>
      </c>
      <c r="V32" s="42">
        <f t="shared" si="63"/>
        <v>0</v>
      </c>
      <c r="W32" s="40">
        <f t="shared" si="40"/>
        <v>0</v>
      </c>
      <c r="X32" s="41"/>
      <c r="Y32" s="39">
        <f t="shared" si="41"/>
        <v>0</v>
      </c>
      <c r="Z32" s="62">
        <f t="shared" si="64"/>
        <v>0</v>
      </c>
      <c r="AA32" s="63">
        <f t="shared" si="72"/>
        <v>0</v>
      </c>
      <c r="AB32" s="39">
        <f t="shared" si="55"/>
        <v>0</v>
      </c>
      <c r="AC32" s="39">
        <f t="shared" si="65"/>
        <v>0</v>
      </c>
      <c r="AD32" s="40">
        <f t="shared" si="43"/>
        <v>0</v>
      </c>
      <c r="AE32" s="41"/>
      <c r="AF32" s="39">
        <f t="shared" si="44"/>
        <v>0</v>
      </c>
      <c r="AG32" s="62">
        <f t="shared" si="66"/>
        <v>0</v>
      </c>
      <c r="AH32" s="63">
        <f t="shared" si="73"/>
        <v>0</v>
      </c>
      <c r="AI32" s="39">
        <f t="shared" si="56"/>
        <v>0</v>
      </c>
      <c r="AJ32" s="39">
        <f t="shared" si="67"/>
        <v>0</v>
      </c>
      <c r="AK32" s="40">
        <f t="shared" si="46"/>
        <v>0</v>
      </c>
      <c r="AL32" s="41"/>
      <c r="AM32" s="39">
        <f t="shared" si="47"/>
        <v>0</v>
      </c>
      <c r="AN32" s="62">
        <f t="shared" si="68"/>
        <v>0</v>
      </c>
      <c r="AO32" s="63">
        <f t="shared" si="74"/>
        <v>0</v>
      </c>
      <c r="AP32" s="39">
        <f t="shared" si="57"/>
        <v>0</v>
      </c>
      <c r="AQ32" s="39">
        <f t="shared" si="69"/>
        <v>0</v>
      </c>
      <c r="AR32" s="40">
        <f t="shared" si="49"/>
        <v>0</v>
      </c>
      <c r="AS32" s="41"/>
      <c r="AT32" s="68">
        <f t="shared" si="50"/>
        <v>0</v>
      </c>
      <c r="AU32" s="43">
        <f t="shared" si="51"/>
        <v>0</v>
      </c>
      <c r="AW32" s="33"/>
    </row>
    <row r="33" spans="1:50" s="4" customFormat="1" hidden="1" x14ac:dyDescent="0.2">
      <c r="A33" s="4" t="s">
        <v>12</v>
      </c>
      <c r="B33" s="83">
        <f>Totals!B33</f>
        <v>0</v>
      </c>
      <c r="C33" s="90">
        <v>0</v>
      </c>
      <c r="D33" s="113">
        <f>Totals!D33</f>
        <v>31200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2"/>
      <c r="K33" s="38">
        <f t="shared" si="52"/>
        <v>31200</v>
      </c>
      <c r="L33" s="62">
        <f>K33/12/173.33333333</f>
        <v>15.000000000288463</v>
      </c>
      <c r="M33" s="63">
        <f>E33*173.333333*$C$33</f>
        <v>0</v>
      </c>
      <c r="N33" s="39">
        <f t="shared" si="53"/>
        <v>0</v>
      </c>
      <c r="O33" s="39">
        <f>ROUND(N33*$C$40,0)</f>
        <v>0</v>
      </c>
      <c r="P33" s="40">
        <f t="shared" si="37"/>
        <v>0</v>
      </c>
      <c r="Q33" s="41"/>
      <c r="R33" s="39">
        <f t="shared" si="38"/>
        <v>31200</v>
      </c>
      <c r="S33" s="62">
        <f>R33/12/173.33333333</f>
        <v>15.000000000288463</v>
      </c>
      <c r="T33" s="63">
        <f>F33*173.333333*$C$33</f>
        <v>0</v>
      </c>
      <c r="U33" s="39">
        <f t="shared" si="54"/>
        <v>0</v>
      </c>
      <c r="V33" s="42">
        <f>ROUND(U33*$C$40,0)</f>
        <v>0</v>
      </c>
      <c r="W33" s="40">
        <f t="shared" si="40"/>
        <v>0</v>
      </c>
      <c r="X33" s="41"/>
      <c r="Y33" s="39">
        <f t="shared" si="41"/>
        <v>31200</v>
      </c>
      <c r="Z33" s="62">
        <f>Y33/12/173.33333333</f>
        <v>15.000000000288463</v>
      </c>
      <c r="AA33" s="63">
        <f>G33*173.333333*$C$33</f>
        <v>0</v>
      </c>
      <c r="AB33" s="39">
        <f t="shared" si="55"/>
        <v>0</v>
      </c>
      <c r="AC33" s="39">
        <f>ROUND(AB33*$C$40,0)</f>
        <v>0</v>
      </c>
      <c r="AD33" s="40">
        <f t="shared" si="43"/>
        <v>0</v>
      </c>
      <c r="AE33" s="41"/>
      <c r="AF33" s="39">
        <f t="shared" si="44"/>
        <v>31200</v>
      </c>
      <c r="AG33" s="62">
        <f>AF33/12/173.33333333</f>
        <v>15.000000000288463</v>
      </c>
      <c r="AH33" s="63">
        <f>H33*173.333333*$C$33</f>
        <v>0</v>
      </c>
      <c r="AI33" s="39">
        <f t="shared" si="56"/>
        <v>0</v>
      </c>
      <c r="AJ33" s="39">
        <f>ROUND(AI33*$C$40,0)</f>
        <v>0</v>
      </c>
      <c r="AK33" s="40">
        <f t="shared" si="46"/>
        <v>0</v>
      </c>
      <c r="AL33" s="41"/>
      <c r="AM33" s="39">
        <f t="shared" si="47"/>
        <v>31200</v>
      </c>
      <c r="AN33" s="62">
        <f>AM33/12/173.33333333</f>
        <v>15.000000000288463</v>
      </c>
      <c r="AO33" s="63">
        <f>I33*173.333333*$C$33</f>
        <v>0</v>
      </c>
      <c r="AP33" s="39">
        <f t="shared" si="57"/>
        <v>0</v>
      </c>
      <c r="AQ33" s="39">
        <f>ROUND(AP33*$C$40,0)</f>
        <v>0</v>
      </c>
      <c r="AR33" s="40">
        <f t="shared" si="49"/>
        <v>0</v>
      </c>
      <c r="AS33" s="41"/>
      <c r="AT33" s="68">
        <f t="shared" si="50"/>
        <v>0</v>
      </c>
      <c r="AU33" s="43">
        <f t="shared" si="51"/>
        <v>0</v>
      </c>
      <c r="AW33" s="33">
        <f>SUM(M34+T34+AA34+AH34+AO34)</f>
        <v>0</v>
      </c>
    </row>
    <row r="34" spans="1:50" s="4" customFormat="1" hidden="1" x14ac:dyDescent="0.2">
      <c r="A34" s="4" t="s">
        <v>13</v>
      </c>
      <c r="B34" s="83">
        <f>Totals!B34</f>
        <v>0</v>
      </c>
      <c r="C34" s="90">
        <v>0</v>
      </c>
      <c r="D34" s="91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2"/>
      <c r="K34" s="38">
        <f t="shared" si="52"/>
        <v>0</v>
      </c>
      <c r="L34" s="62">
        <f t="shared" ref="L34:L35" si="76">K34/12/173.33333333</f>
        <v>0</v>
      </c>
      <c r="M34" s="63">
        <f>E34*173.333333*$C$34</f>
        <v>0</v>
      </c>
      <c r="N34" s="39">
        <f t="shared" si="53"/>
        <v>0</v>
      </c>
      <c r="O34" s="39">
        <f>ROUND(N34*$C$41,0)</f>
        <v>0</v>
      </c>
      <c r="P34" s="40">
        <f t="shared" si="37"/>
        <v>0</v>
      </c>
      <c r="Q34" s="41"/>
      <c r="R34" s="39">
        <f t="shared" si="38"/>
        <v>0</v>
      </c>
      <c r="S34" s="62">
        <f t="shared" ref="S34:S35" si="77">R34/12/173.33333333</f>
        <v>0</v>
      </c>
      <c r="T34" s="63">
        <f>F34*173.333333*$C$34</f>
        <v>0</v>
      </c>
      <c r="U34" s="39">
        <f t="shared" si="54"/>
        <v>0</v>
      </c>
      <c r="V34" s="42">
        <f>ROUND(U34*$C$41,0)</f>
        <v>0</v>
      </c>
      <c r="W34" s="40">
        <f t="shared" si="40"/>
        <v>0</v>
      </c>
      <c r="X34" s="41"/>
      <c r="Y34" s="39">
        <f t="shared" si="41"/>
        <v>0</v>
      </c>
      <c r="Z34" s="62">
        <f t="shared" ref="Z34:Z35" si="78">Y34/12/173.33333333</f>
        <v>0</v>
      </c>
      <c r="AA34" s="63">
        <f>G34*173.333333*$C$34</f>
        <v>0</v>
      </c>
      <c r="AB34" s="39">
        <f t="shared" si="55"/>
        <v>0</v>
      </c>
      <c r="AC34" s="39">
        <f>ROUND(AB34*$C$41,0)</f>
        <v>0</v>
      </c>
      <c r="AD34" s="40">
        <f t="shared" si="43"/>
        <v>0</v>
      </c>
      <c r="AE34" s="41"/>
      <c r="AF34" s="39">
        <f t="shared" si="44"/>
        <v>0</v>
      </c>
      <c r="AG34" s="62">
        <f t="shared" ref="AG34:AG35" si="79">AF34/12/173.33333333</f>
        <v>0</v>
      </c>
      <c r="AH34" s="63">
        <f>H34*173.333333*$C$34</f>
        <v>0</v>
      </c>
      <c r="AI34" s="39">
        <f t="shared" si="56"/>
        <v>0</v>
      </c>
      <c r="AJ34" s="39">
        <f>ROUND(AI34*$C$41,0)</f>
        <v>0</v>
      </c>
      <c r="AK34" s="40">
        <f t="shared" si="46"/>
        <v>0</v>
      </c>
      <c r="AL34" s="41"/>
      <c r="AM34" s="39">
        <f t="shared" si="47"/>
        <v>0</v>
      </c>
      <c r="AN34" s="62">
        <f t="shared" ref="AN34:AN35" si="80">AM34/12/173.33333333</f>
        <v>0</v>
      </c>
      <c r="AO34" s="63">
        <f>I34*173.333333*$C$34</f>
        <v>0</v>
      </c>
      <c r="AP34" s="39">
        <f t="shared" si="57"/>
        <v>0</v>
      </c>
      <c r="AQ34" s="39">
        <f>ROUND(AP34*$C$41,0)</f>
        <v>0</v>
      </c>
      <c r="AR34" s="40">
        <f t="shared" si="49"/>
        <v>0</v>
      </c>
      <c r="AS34" s="41"/>
      <c r="AT34" s="68">
        <f t="shared" si="50"/>
        <v>0</v>
      </c>
      <c r="AU34" s="43">
        <f t="shared" si="51"/>
        <v>0</v>
      </c>
      <c r="AW34" s="33">
        <f t="shared" si="58"/>
        <v>0</v>
      </c>
    </row>
    <row r="35" spans="1:50" s="4" customFormat="1" hidden="1" x14ac:dyDescent="0.2">
      <c r="A35" s="4" t="s">
        <v>14</v>
      </c>
      <c r="B35" s="83">
        <f>Totals!B35</f>
        <v>0</v>
      </c>
      <c r="C35" s="90">
        <v>0</v>
      </c>
      <c r="D35" s="91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2"/>
      <c r="K35" s="38">
        <f t="shared" si="52"/>
        <v>0</v>
      </c>
      <c r="L35" s="62">
        <f t="shared" si="76"/>
        <v>0</v>
      </c>
      <c r="M35" s="63">
        <f>E35*173.333333*$C$35</f>
        <v>0</v>
      </c>
      <c r="N35" s="39">
        <f t="shared" si="53"/>
        <v>0</v>
      </c>
      <c r="O35" s="39">
        <f>ROUND(N35*$C$42,0)</f>
        <v>0</v>
      </c>
      <c r="P35" s="40">
        <f t="shared" si="37"/>
        <v>0</v>
      </c>
      <c r="Q35" s="41"/>
      <c r="R35" s="39">
        <f t="shared" si="38"/>
        <v>0</v>
      </c>
      <c r="S35" s="62">
        <f t="shared" si="77"/>
        <v>0</v>
      </c>
      <c r="T35" s="63">
        <f>F35*173.333333*$C$35</f>
        <v>0</v>
      </c>
      <c r="U35" s="39">
        <f t="shared" si="54"/>
        <v>0</v>
      </c>
      <c r="V35" s="42">
        <f>ROUND(U35*$C$42,0)</f>
        <v>0</v>
      </c>
      <c r="W35" s="40">
        <f t="shared" si="40"/>
        <v>0</v>
      </c>
      <c r="X35" s="41"/>
      <c r="Y35" s="39">
        <f t="shared" si="41"/>
        <v>0</v>
      </c>
      <c r="Z35" s="62">
        <f t="shared" si="78"/>
        <v>0</v>
      </c>
      <c r="AA35" s="63">
        <f>G35*173.333333*$C$35</f>
        <v>0</v>
      </c>
      <c r="AB35" s="39">
        <f t="shared" si="55"/>
        <v>0</v>
      </c>
      <c r="AC35" s="39">
        <f>ROUND(AB35*$C$42,0)</f>
        <v>0</v>
      </c>
      <c r="AD35" s="40">
        <f t="shared" si="43"/>
        <v>0</v>
      </c>
      <c r="AE35" s="41"/>
      <c r="AF35" s="39">
        <f t="shared" si="44"/>
        <v>0</v>
      </c>
      <c r="AG35" s="62">
        <f t="shared" si="79"/>
        <v>0</v>
      </c>
      <c r="AH35" s="63">
        <f>H35*173.333333*$C$35</f>
        <v>0</v>
      </c>
      <c r="AI35" s="39">
        <f t="shared" si="56"/>
        <v>0</v>
      </c>
      <c r="AJ35" s="39">
        <f>ROUND(AI35*$C$42,0)</f>
        <v>0</v>
      </c>
      <c r="AK35" s="40">
        <f t="shared" si="46"/>
        <v>0</v>
      </c>
      <c r="AL35" s="41"/>
      <c r="AM35" s="39">
        <f t="shared" si="47"/>
        <v>0</v>
      </c>
      <c r="AN35" s="62">
        <f t="shared" si="80"/>
        <v>0</v>
      </c>
      <c r="AO35" s="63">
        <f>I35*173.333333*$C$35</f>
        <v>0</v>
      </c>
      <c r="AP35" s="39">
        <f t="shared" si="57"/>
        <v>0</v>
      </c>
      <c r="AQ35" s="39">
        <f>ROUND(AP35*$C$42,0)</f>
        <v>0</v>
      </c>
      <c r="AR35" s="40">
        <f t="shared" si="49"/>
        <v>0</v>
      </c>
      <c r="AS35" s="41"/>
      <c r="AT35" s="68">
        <f t="shared" si="50"/>
        <v>0</v>
      </c>
      <c r="AU35" s="43">
        <f t="shared" si="51"/>
        <v>0</v>
      </c>
      <c r="AW35" s="33">
        <f t="shared" si="58"/>
        <v>0</v>
      </c>
    </row>
    <row r="36" spans="1:50" s="4" customFormat="1" hidden="1" x14ac:dyDescent="0.2">
      <c r="D36" s="80" t="s">
        <v>69</v>
      </c>
      <c r="E36" s="78">
        <f>SUM(E16:E35)</f>
        <v>0</v>
      </c>
      <c r="F36" s="78">
        <f>SUM(F16:F35)</f>
        <v>0</v>
      </c>
      <c r="G36" s="78">
        <f>SUM(G16:G35)</f>
        <v>0</v>
      </c>
      <c r="H36" s="78">
        <f>SUM(H16:H35)</f>
        <v>0</v>
      </c>
      <c r="I36" s="78">
        <f>SUM(I16:I35)</f>
        <v>0</v>
      </c>
      <c r="J36" s="2"/>
      <c r="K36" s="9"/>
      <c r="L36" s="17"/>
      <c r="M36" s="17"/>
      <c r="N36" s="44">
        <f>SUM(N16:N35)</f>
        <v>0</v>
      </c>
      <c r="O36" s="44">
        <f>SUM(O16:O35)</f>
        <v>0</v>
      </c>
      <c r="P36" s="45">
        <f>SUM(P16:P35)</f>
        <v>0</v>
      </c>
      <c r="Q36" s="41"/>
      <c r="R36" s="39"/>
      <c r="S36" s="39"/>
      <c r="T36" s="39"/>
      <c r="U36" s="44">
        <f>SUM(U16:U35)</f>
        <v>0</v>
      </c>
      <c r="V36" s="44">
        <f>SUM(V16:V35)</f>
        <v>0</v>
      </c>
      <c r="W36" s="45">
        <f>SUM(W16:W35)</f>
        <v>0</v>
      </c>
      <c r="X36" s="41"/>
      <c r="Y36" s="39"/>
      <c r="Z36" s="39"/>
      <c r="AA36" s="39"/>
      <c r="AB36" s="44">
        <f>SUM(AB16:AB35)</f>
        <v>0</v>
      </c>
      <c r="AC36" s="44">
        <f>SUM(AC16:AC35)</f>
        <v>0</v>
      </c>
      <c r="AD36" s="45">
        <f>SUM(AD16:AD35)</f>
        <v>0</v>
      </c>
      <c r="AE36" s="41"/>
      <c r="AF36" s="46"/>
      <c r="AG36" s="46"/>
      <c r="AH36" s="46"/>
      <c r="AI36" s="44">
        <f>SUM(AI16:AI35)</f>
        <v>0</v>
      </c>
      <c r="AJ36" s="44">
        <f>SUM(AJ16:AJ35)</f>
        <v>0</v>
      </c>
      <c r="AK36" s="45">
        <f>SUM(AK16:AK35)</f>
        <v>0</v>
      </c>
      <c r="AL36" s="41"/>
      <c r="AM36" s="46"/>
      <c r="AN36" s="46"/>
      <c r="AO36" s="46"/>
      <c r="AP36" s="44">
        <f>SUM(AP16:AP35)</f>
        <v>0</v>
      </c>
      <c r="AQ36" s="44">
        <f>SUM(AQ16:AQ35)</f>
        <v>0</v>
      </c>
      <c r="AR36" s="45">
        <f>SUM(AR16:AR35)</f>
        <v>0</v>
      </c>
      <c r="AS36" s="41"/>
      <c r="AT36" s="70">
        <f t="shared" si="50"/>
        <v>0</v>
      </c>
      <c r="AU36" s="43">
        <f t="shared" si="51"/>
        <v>0</v>
      </c>
    </row>
    <row r="37" spans="1:50" s="4" customFormat="1" hidden="1" x14ac:dyDescent="0.2">
      <c r="D37" s="80" t="s">
        <v>70</v>
      </c>
      <c r="J37" s="2"/>
      <c r="K37" s="9"/>
      <c r="L37" s="17"/>
      <c r="M37" s="17"/>
      <c r="N37" s="47">
        <f>N13+N36</f>
        <v>0</v>
      </c>
      <c r="O37" s="47">
        <f>O13+O36</f>
        <v>0</v>
      </c>
      <c r="P37" s="48">
        <f>P13+P36</f>
        <v>0</v>
      </c>
      <c r="Q37" s="41"/>
      <c r="R37" s="46"/>
      <c r="S37" s="46"/>
      <c r="T37" s="46"/>
      <c r="U37" s="47">
        <f>U13+U36</f>
        <v>0</v>
      </c>
      <c r="V37" s="47">
        <f>V13+V36</f>
        <v>0</v>
      </c>
      <c r="W37" s="48">
        <f>W13+W36</f>
        <v>0</v>
      </c>
      <c r="X37" s="41"/>
      <c r="Y37" s="46"/>
      <c r="Z37" s="46"/>
      <c r="AA37" s="46"/>
      <c r="AB37" s="47">
        <f>AB13+AB36</f>
        <v>0</v>
      </c>
      <c r="AC37" s="47">
        <f>AC13+AC36</f>
        <v>0</v>
      </c>
      <c r="AD37" s="48">
        <f>AD13+AD36</f>
        <v>0</v>
      </c>
      <c r="AE37" s="41"/>
      <c r="AF37" s="46"/>
      <c r="AG37" s="46"/>
      <c r="AH37" s="46"/>
      <c r="AI37" s="47">
        <f>AI13+AI36</f>
        <v>0</v>
      </c>
      <c r="AJ37" s="47">
        <f>AJ13+AJ36</f>
        <v>0</v>
      </c>
      <c r="AK37" s="48">
        <f>AK13+AK36</f>
        <v>0</v>
      </c>
      <c r="AL37" s="41"/>
      <c r="AM37" s="46"/>
      <c r="AN37" s="46"/>
      <c r="AO37" s="46"/>
      <c r="AP37" s="47">
        <f>AP13+AP36</f>
        <v>0</v>
      </c>
      <c r="AQ37" s="47">
        <f>AQ13+AQ36</f>
        <v>0</v>
      </c>
      <c r="AR37" s="48">
        <f>AR13+AR36</f>
        <v>0</v>
      </c>
      <c r="AS37" s="41"/>
      <c r="AT37" s="71">
        <f t="shared" si="50"/>
        <v>0</v>
      </c>
      <c r="AU37" s="43">
        <f>P37+W37+AD37+AK37+AR37</f>
        <v>0</v>
      </c>
    </row>
    <row r="38" spans="1:50" s="4" customFormat="1" hidden="1" x14ac:dyDescent="0.2">
      <c r="J38" s="2"/>
      <c r="K38" s="9"/>
      <c r="L38" s="17"/>
      <c r="M38" s="17"/>
      <c r="N38" s="49"/>
      <c r="O38" s="49"/>
      <c r="P38" s="43"/>
      <c r="Q38" s="41"/>
      <c r="R38" s="46"/>
      <c r="S38" s="46"/>
      <c r="T38" s="46"/>
      <c r="U38" s="49"/>
      <c r="V38" s="49"/>
      <c r="W38" s="43"/>
      <c r="X38" s="41"/>
      <c r="Y38" s="46"/>
      <c r="Z38" s="46"/>
      <c r="AA38" s="46"/>
      <c r="AB38" s="49"/>
      <c r="AC38" s="49"/>
      <c r="AD38" s="43"/>
      <c r="AE38" s="41"/>
      <c r="AF38" s="46"/>
      <c r="AG38" s="46"/>
      <c r="AH38" s="46"/>
      <c r="AI38" s="49"/>
      <c r="AJ38" s="49"/>
      <c r="AK38" s="43"/>
      <c r="AL38" s="41"/>
      <c r="AM38" s="46"/>
      <c r="AN38" s="46"/>
      <c r="AO38" s="46"/>
      <c r="AP38" s="49"/>
      <c r="AQ38" s="49"/>
      <c r="AR38" s="43"/>
      <c r="AS38" s="41"/>
      <c r="AT38" s="68"/>
      <c r="AU38" s="43"/>
    </row>
    <row r="39" spans="1:50" s="4" customFormat="1" hidden="1" x14ac:dyDescent="0.2">
      <c r="A39" s="1" t="s">
        <v>15</v>
      </c>
      <c r="J39" s="2"/>
      <c r="K39" s="9"/>
      <c r="L39" s="17"/>
      <c r="M39" s="17"/>
      <c r="N39" s="46"/>
      <c r="O39" s="46"/>
      <c r="P39" s="43"/>
      <c r="Q39" s="41"/>
      <c r="R39" s="46"/>
      <c r="S39" s="46"/>
      <c r="T39" s="46"/>
      <c r="U39" s="46"/>
      <c r="V39" s="49"/>
      <c r="W39" s="43"/>
      <c r="X39" s="41"/>
      <c r="Y39" s="46"/>
      <c r="Z39" s="46"/>
      <c r="AA39" s="46"/>
      <c r="AB39" s="46"/>
      <c r="AC39" s="46"/>
      <c r="AD39" s="43"/>
      <c r="AE39" s="41"/>
      <c r="AF39" s="46"/>
      <c r="AG39" s="46"/>
      <c r="AH39" s="46"/>
      <c r="AI39" s="46"/>
      <c r="AJ39" s="46"/>
      <c r="AK39" s="43"/>
      <c r="AL39" s="41"/>
      <c r="AM39" s="46"/>
      <c r="AN39" s="46"/>
      <c r="AO39" s="46"/>
      <c r="AP39" s="46"/>
      <c r="AQ39" s="46"/>
      <c r="AR39" s="43"/>
      <c r="AS39" s="41"/>
      <c r="AT39"/>
      <c r="AU39" s="43"/>
    </row>
    <row r="40" spans="1:50" s="4" customFormat="1" hidden="1" x14ac:dyDescent="0.2">
      <c r="A40" s="114">
        <f>Totals!A40</f>
        <v>0.36599999999999999</v>
      </c>
      <c r="B40" s="14" t="str">
        <f>Totals!B40</f>
        <v>Faculty &amp; Academic Staff</v>
      </c>
      <c r="C40" s="114">
        <f>Totals!C40</f>
        <v>1.7999999999999999E-2</v>
      </c>
      <c r="D40" s="14" t="str">
        <f>Totals!D40</f>
        <v>Student Hourlies</v>
      </c>
      <c r="J40" s="2"/>
      <c r="K40" s="50"/>
      <c r="L40" s="50"/>
      <c r="M40" s="65">
        <f>SUM(M7:M35)</f>
        <v>0</v>
      </c>
    </row>
    <row r="41" spans="1:50" s="4" customFormat="1" hidden="1" x14ac:dyDescent="0.2">
      <c r="A41" s="114">
        <f>Totals!A41</f>
        <v>0.22</v>
      </c>
      <c r="B41" s="14" t="str">
        <f>Totals!B41</f>
        <v>Post Docs (Research Associates)</v>
      </c>
      <c r="C41" s="114">
        <f>Totals!C41</f>
        <v>0.36599999999999999</v>
      </c>
      <c r="D41" s="14" t="str">
        <f>Totals!D41</f>
        <v>University Staff</v>
      </c>
      <c r="J41" s="2"/>
      <c r="K41" s="50"/>
      <c r="L41" s="50"/>
      <c r="M41" s="50"/>
      <c r="N41" s="46"/>
      <c r="O41" s="50"/>
      <c r="P41" s="51"/>
      <c r="Q41" s="41"/>
      <c r="R41" s="50"/>
      <c r="S41" s="50"/>
      <c r="T41" s="50"/>
      <c r="U41" s="46"/>
      <c r="V41" s="52"/>
      <c r="W41" s="51"/>
      <c r="X41" s="41"/>
      <c r="Y41" s="50"/>
      <c r="Z41" s="50"/>
      <c r="AA41" s="50"/>
      <c r="AB41" s="46"/>
      <c r="AC41" s="50"/>
      <c r="AD41" s="51"/>
      <c r="AE41" s="41"/>
      <c r="AF41" s="53"/>
      <c r="AG41" s="53"/>
      <c r="AH41" s="53"/>
      <c r="AI41" s="46"/>
      <c r="AJ41" s="50"/>
      <c r="AK41" s="51"/>
      <c r="AL41" s="41"/>
      <c r="AM41" s="53"/>
      <c r="AN41" s="53"/>
      <c r="AO41" s="53"/>
      <c r="AP41" s="46"/>
      <c r="AQ41" s="50"/>
      <c r="AR41" s="51"/>
      <c r="AS41" s="41"/>
      <c r="AT41"/>
      <c r="AU41" s="43"/>
    </row>
    <row r="42" spans="1:50" s="4" customFormat="1" hidden="1" x14ac:dyDescent="0.2">
      <c r="A42" s="114">
        <f>Totals!A42</f>
        <v>0.217</v>
      </c>
      <c r="B42" s="14" t="str">
        <f>Totals!B42</f>
        <v>Graduate Students (Research Assistants)</v>
      </c>
      <c r="C42" s="114">
        <f>Totals!C42</f>
        <v>0.1</v>
      </c>
      <c r="D42" s="14" t="str">
        <f>Totals!D42</f>
        <v>LTE</v>
      </c>
      <c r="J42" s="2"/>
      <c r="K42" s="50"/>
      <c r="L42" s="50"/>
      <c r="M42" s="50"/>
      <c r="N42" s="46"/>
      <c r="O42" s="50"/>
      <c r="P42" s="51"/>
      <c r="Q42" s="41"/>
      <c r="R42" s="50"/>
      <c r="S42" s="50"/>
      <c r="T42" s="50"/>
      <c r="U42" s="46"/>
      <c r="V42" s="52"/>
      <c r="W42" s="51"/>
      <c r="X42" s="41"/>
      <c r="Y42" s="50"/>
      <c r="Z42" s="50"/>
      <c r="AA42" s="50"/>
      <c r="AB42" s="46"/>
      <c r="AC42" s="50"/>
      <c r="AD42" s="51"/>
      <c r="AE42" s="41"/>
      <c r="AF42" s="53"/>
      <c r="AG42" s="53"/>
      <c r="AH42" s="53"/>
      <c r="AI42" s="46"/>
      <c r="AJ42" s="50"/>
      <c r="AK42" s="51"/>
      <c r="AL42" s="41"/>
      <c r="AM42" s="53"/>
      <c r="AN42" s="53"/>
      <c r="AO42" s="53"/>
      <c r="AP42" s="46"/>
      <c r="AQ42" s="50"/>
      <c r="AR42" s="51"/>
      <c r="AS42" s="41"/>
      <c r="AT42"/>
      <c r="AU42" s="43"/>
    </row>
    <row r="43" spans="1:50" s="4" customFormat="1" hidden="1" x14ac:dyDescent="0.2">
      <c r="D43" s="80" t="s">
        <v>68</v>
      </c>
      <c r="J43" s="2"/>
      <c r="K43" s="50"/>
      <c r="L43" s="50"/>
      <c r="M43" s="50"/>
      <c r="N43" s="46">
        <f>O37</f>
        <v>0</v>
      </c>
      <c r="O43" s="50"/>
      <c r="P43" s="51"/>
      <c r="Q43" s="41"/>
      <c r="R43" s="50"/>
      <c r="S43" s="50"/>
      <c r="T43" s="65">
        <f>SUM(T7:T35)</f>
        <v>0</v>
      </c>
      <c r="U43" s="46">
        <f>V37</f>
        <v>0</v>
      </c>
      <c r="V43" s="50"/>
      <c r="W43" s="51"/>
      <c r="X43" s="41"/>
      <c r="Y43" s="50"/>
      <c r="Z43" s="50"/>
      <c r="AA43" s="65">
        <f>SUM(AA7:AA35)</f>
        <v>0</v>
      </c>
      <c r="AB43" s="46">
        <f>AC37</f>
        <v>0</v>
      </c>
      <c r="AC43" s="50"/>
      <c r="AD43" s="51"/>
      <c r="AE43" s="41"/>
      <c r="AF43" s="53"/>
      <c r="AG43" s="53"/>
      <c r="AH43" s="65">
        <f>SUM(AH7:AH35)</f>
        <v>0</v>
      </c>
      <c r="AI43" s="46">
        <f>AJ37</f>
        <v>0</v>
      </c>
      <c r="AJ43" s="50"/>
      <c r="AK43" s="51"/>
      <c r="AL43" s="41"/>
      <c r="AM43" s="53"/>
      <c r="AN43" s="53"/>
      <c r="AO43" s="65">
        <f>SUM(AO7:AO35)</f>
        <v>0</v>
      </c>
      <c r="AP43" s="46">
        <f>AQ37</f>
        <v>0</v>
      </c>
      <c r="AQ43" s="50"/>
      <c r="AR43" s="51"/>
      <c r="AS43" s="41"/>
      <c r="AT43"/>
      <c r="AU43" s="43">
        <f>AP43+AI43+AB43+U43+N43</f>
        <v>0</v>
      </c>
    </row>
    <row r="44" spans="1:50" s="4" customFormat="1" hidden="1" x14ac:dyDescent="0.2">
      <c r="D44" s="80" t="s">
        <v>86</v>
      </c>
      <c r="J44" s="2"/>
      <c r="K44" s="50"/>
      <c r="L44" s="50"/>
      <c r="M44" s="50"/>
      <c r="N44" s="54">
        <f>+N37+N43</f>
        <v>0</v>
      </c>
      <c r="O44" s="50"/>
      <c r="P44" s="51"/>
      <c r="Q44" s="41"/>
      <c r="R44" s="50"/>
      <c r="S44" s="50"/>
      <c r="T44" s="50"/>
      <c r="U44" s="54">
        <f>+U37+U43</f>
        <v>0</v>
      </c>
      <c r="V44" s="52"/>
      <c r="W44" s="51"/>
      <c r="X44" s="41"/>
      <c r="Y44" s="50"/>
      <c r="Z44" s="50"/>
      <c r="AA44" s="50"/>
      <c r="AB44" s="54">
        <f>+AB37+AB43</f>
        <v>0</v>
      </c>
      <c r="AC44" s="50"/>
      <c r="AD44" s="51"/>
      <c r="AE44" s="41"/>
      <c r="AF44" s="53"/>
      <c r="AG44" s="53"/>
      <c r="AH44" s="53"/>
      <c r="AI44" s="54">
        <f>+AI37+AI43</f>
        <v>0</v>
      </c>
      <c r="AJ44" s="50"/>
      <c r="AK44" s="51"/>
      <c r="AL44" s="41"/>
      <c r="AM44" s="53"/>
      <c r="AN44" s="53"/>
      <c r="AO44" s="53"/>
      <c r="AP44" s="54">
        <f>+AP37+AP43</f>
        <v>0</v>
      </c>
      <c r="AQ44" s="50"/>
      <c r="AR44" s="51"/>
      <c r="AS44" s="41"/>
      <c r="AT44"/>
      <c r="AU44" s="55">
        <f>AP44+AI44+AB44+U44+N44</f>
        <v>0</v>
      </c>
    </row>
    <row r="45" spans="1:50" s="4" customFormat="1" ht="15" hidden="1" x14ac:dyDescent="0.2">
      <c r="J45" s="2"/>
      <c r="K45" s="18"/>
      <c r="L45" s="18"/>
      <c r="M45" s="18"/>
      <c r="N45" s="10"/>
      <c r="O45" s="18"/>
      <c r="P45" s="19"/>
      <c r="Q45" s="2"/>
      <c r="R45" s="18"/>
      <c r="S45" s="18"/>
      <c r="T45" s="18"/>
      <c r="U45" s="10"/>
      <c r="V45" s="20"/>
      <c r="W45" s="19"/>
      <c r="X45" s="2"/>
      <c r="Y45" s="18"/>
      <c r="Z45" s="18"/>
      <c r="AA45" s="18"/>
      <c r="AB45" s="10"/>
      <c r="AC45" s="18"/>
      <c r="AD45" s="19"/>
      <c r="AE45" s="2"/>
      <c r="AF45" s="21"/>
      <c r="AG45" s="21"/>
      <c r="AH45" s="21"/>
      <c r="AI45" s="10"/>
      <c r="AJ45" s="18"/>
      <c r="AK45" s="19"/>
      <c r="AL45" s="2"/>
      <c r="AM45" s="21"/>
      <c r="AN45" s="21"/>
      <c r="AO45" s="21"/>
      <c r="AP45" s="10"/>
      <c r="AQ45" s="18"/>
      <c r="AR45" s="19"/>
      <c r="AS45" s="2"/>
      <c r="AU45" s="13"/>
      <c r="AX45" s="72"/>
    </row>
    <row r="46" spans="1:50" s="4" customFormat="1" ht="15" hidden="1" x14ac:dyDescent="0.2">
      <c r="A46" s="1" t="s">
        <v>16</v>
      </c>
      <c r="J46" s="2"/>
      <c r="K46" s="18"/>
      <c r="L46" s="18"/>
      <c r="M46" s="18"/>
      <c r="N46" s="10"/>
      <c r="O46" s="18"/>
      <c r="P46" s="19"/>
      <c r="Q46" s="2"/>
      <c r="R46" s="18"/>
      <c r="S46" s="18"/>
      <c r="T46" s="18"/>
      <c r="U46" s="10"/>
      <c r="V46" s="20"/>
      <c r="W46" s="19"/>
      <c r="X46" s="2"/>
      <c r="Y46" s="18"/>
      <c r="Z46" s="18"/>
      <c r="AA46" s="18"/>
      <c r="AB46" s="10"/>
      <c r="AC46" s="18"/>
      <c r="AD46" s="19"/>
      <c r="AE46" s="2"/>
      <c r="AF46" s="21"/>
      <c r="AG46" s="21"/>
      <c r="AH46" s="21"/>
      <c r="AI46" s="10"/>
      <c r="AJ46" s="18"/>
      <c r="AK46" s="19"/>
      <c r="AL46" s="2"/>
      <c r="AM46" s="21"/>
      <c r="AN46" s="21"/>
      <c r="AO46" s="21"/>
      <c r="AP46" s="10"/>
      <c r="AQ46" s="18"/>
      <c r="AR46" s="19"/>
      <c r="AS46" s="2"/>
      <c r="AU46" s="13"/>
      <c r="AX46" s="72"/>
    </row>
    <row r="47" spans="1:50" s="4" customFormat="1" ht="15" hidden="1" x14ac:dyDescent="0.2">
      <c r="A47" s="75" t="s">
        <v>0</v>
      </c>
      <c r="J47" s="2"/>
      <c r="K47" s="22"/>
      <c r="L47" s="22"/>
      <c r="M47" s="22"/>
      <c r="N47" s="91">
        <v>0</v>
      </c>
      <c r="O47" s="22"/>
      <c r="P47" s="23"/>
      <c r="Q47" s="2"/>
      <c r="R47" s="22"/>
      <c r="S47" s="22"/>
      <c r="T47" s="22"/>
      <c r="U47" s="91">
        <v>0</v>
      </c>
      <c r="V47" s="24"/>
      <c r="W47" s="23"/>
      <c r="X47" s="2"/>
      <c r="Y47" s="22"/>
      <c r="Z47" s="22"/>
      <c r="AA47" s="22"/>
      <c r="AB47" s="91">
        <v>0</v>
      </c>
      <c r="AC47" s="22"/>
      <c r="AD47" s="23"/>
      <c r="AE47" s="2"/>
      <c r="AF47" s="21"/>
      <c r="AG47" s="21"/>
      <c r="AH47" s="21"/>
      <c r="AI47" s="91">
        <v>0</v>
      </c>
      <c r="AJ47" s="22"/>
      <c r="AK47" s="23"/>
      <c r="AL47" s="2"/>
      <c r="AM47" s="21"/>
      <c r="AN47" s="21"/>
      <c r="AO47" s="21"/>
      <c r="AP47" s="91">
        <v>0</v>
      </c>
      <c r="AQ47" s="22"/>
      <c r="AR47" s="23"/>
      <c r="AS47" s="2"/>
      <c r="AU47" s="13">
        <f>AP47+AI47+AB47+U47+N47</f>
        <v>0</v>
      </c>
      <c r="AX47" s="72"/>
    </row>
    <row r="48" spans="1:50" s="4" customFormat="1" ht="15" hidden="1" x14ac:dyDescent="0.2">
      <c r="A48" s="75" t="s">
        <v>1</v>
      </c>
      <c r="J48" s="2"/>
      <c r="K48" s="22"/>
      <c r="L48" s="22"/>
      <c r="M48" s="22"/>
      <c r="N48" s="91">
        <v>0</v>
      </c>
      <c r="O48" s="22"/>
      <c r="P48" s="23"/>
      <c r="Q48" s="2"/>
      <c r="R48" s="22"/>
      <c r="S48" s="22"/>
      <c r="T48" s="22"/>
      <c r="U48" s="91">
        <v>0</v>
      </c>
      <c r="V48" s="24"/>
      <c r="W48" s="23"/>
      <c r="X48" s="2"/>
      <c r="Y48" s="22"/>
      <c r="Z48" s="22"/>
      <c r="AA48" s="22"/>
      <c r="AB48" s="91">
        <v>0</v>
      </c>
      <c r="AC48" s="22"/>
      <c r="AD48" s="23"/>
      <c r="AE48" s="2"/>
      <c r="AF48" s="21"/>
      <c r="AG48" s="21"/>
      <c r="AH48" s="21"/>
      <c r="AI48" s="91">
        <v>0</v>
      </c>
      <c r="AJ48" s="22"/>
      <c r="AK48" s="23"/>
      <c r="AL48" s="2"/>
      <c r="AM48" s="21"/>
      <c r="AN48" s="21"/>
      <c r="AO48" s="21"/>
      <c r="AP48" s="91">
        <v>0</v>
      </c>
      <c r="AQ48" s="22"/>
      <c r="AR48" s="23"/>
      <c r="AS48" s="2"/>
      <c r="AU48" s="13">
        <f>AP48+AI48+AB48+U48+N48</f>
        <v>0</v>
      </c>
      <c r="AX48" s="72"/>
    </row>
    <row r="49" spans="1:50" s="4" customFormat="1" ht="15" hidden="1" x14ac:dyDescent="0.2">
      <c r="A49" s="75" t="s">
        <v>2</v>
      </c>
      <c r="J49" s="2"/>
      <c r="K49" s="22"/>
      <c r="L49" s="22"/>
      <c r="M49" s="22"/>
      <c r="N49" s="91">
        <v>0</v>
      </c>
      <c r="O49" s="22"/>
      <c r="P49" s="23"/>
      <c r="Q49" s="2"/>
      <c r="R49" s="22"/>
      <c r="S49" s="22"/>
      <c r="T49" s="22"/>
      <c r="U49" s="91">
        <v>0</v>
      </c>
      <c r="V49" s="24"/>
      <c r="W49" s="23"/>
      <c r="X49" s="2"/>
      <c r="Y49" s="22"/>
      <c r="Z49" s="22"/>
      <c r="AA49" s="22"/>
      <c r="AB49" s="91">
        <v>0</v>
      </c>
      <c r="AC49" s="22"/>
      <c r="AD49" s="23"/>
      <c r="AE49" s="2"/>
      <c r="AF49" s="21"/>
      <c r="AG49" s="21"/>
      <c r="AH49" s="21"/>
      <c r="AI49" s="91">
        <v>0</v>
      </c>
      <c r="AJ49" s="22"/>
      <c r="AK49" s="23"/>
      <c r="AL49" s="2"/>
      <c r="AM49" s="21"/>
      <c r="AN49" s="21"/>
      <c r="AO49" s="21"/>
      <c r="AP49" s="91">
        <v>0</v>
      </c>
      <c r="AQ49" s="22"/>
      <c r="AR49" s="23"/>
      <c r="AS49" s="2"/>
      <c r="AU49" s="13">
        <f>AP49+AI49+AB49+U49+N49</f>
        <v>0</v>
      </c>
      <c r="AX49" s="72"/>
    </row>
    <row r="50" spans="1:50" s="4" customFormat="1" hidden="1" x14ac:dyDescent="0.2">
      <c r="A50" s="75" t="s">
        <v>3</v>
      </c>
      <c r="J50" s="2"/>
      <c r="K50" s="22"/>
      <c r="L50" s="22"/>
      <c r="M50" s="22"/>
      <c r="N50" s="91">
        <v>0</v>
      </c>
      <c r="O50" s="22"/>
      <c r="P50" s="23"/>
      <c r="Q50" s="2"/>
      <c r="R50" s="22"/>
      <c r="S50" s="22"/>
      <c r="T50" s="22"/>
      <c r="U50" s="91">
        <v>0</v>
      </c>
      <c r="V50" s="24"/>
      <c r="W50" s="23"/>
      <c r="X50" s="2"/>
      <c r="Y50" s="22"/>
      <c r="Z50" s="22"/>
      <c r="AA50" s="22"/>
      <c r="AB50" s="91">
        <v>0</v>
      </c>
      <c r="AC50" s="22"/>
      <c r="AD50" s="23"/>
      <c r="AE50" s="2"/>
      <c r="AF50" s="21"/>
      <c r="AG50" s="21"/>
      <c r="AH50" s="21"/>
      <c r="AI50" s="91">
        <v>0</v>
      </c>
      <c r="AJ50" s="22"/>
      <c r="AK50" s="23"/>
      <c r="AL50" s="2"/>
      <c r="AM50" s="21"/>
      <c r="AN50" s="21"/>
      <c r="AO50" s="21"/>
      <c r="AP50" s="91">
        <v>0</v>
      </c>
      <c r="AQ50" s="22"/>
      <c r="AR50" s="23"/>
      <c r="AS50" s="2"/>
      <c r="AU50" s="13">
        <f>AP50+AI50+AB50+U50+N50</f>
        <v>0</v>
      </c>
    </row>
    <row r="51" spans="1:50" s="4" customFormat="1" hidden="1" x14ac:dyDescent="0.2">
      <c r="A51" s="75" t="s">
        <v>4</v>
      </c>
      <c r="J51" s="2"/>
      <c r="K51" s="22"/>
      <c r="L51" s="22"/>
      <c r="M51" s="22"/>
      <c r="N51" s="91">
        <v>0</v>
      </c>
      <c r="O51" s="22"/>
      <c r="P51" s="23"/>
      <c r="Q51" s="2"/>
      <c r="R51" s="22"/>
      <c r="S51" s="22"/>
      <c r="T51" s="22"/>
      <c r="U51" s="91">
        <v>0</v>
      </c>
      <c r="V51" s="24"/>
      <c r="W51" s="23"/>
      <c r="X51" s="2"/>
      <c r="Y51" s="22"/>
      <c r="Z51" s="22"/>
      <c r="AA51" s="22"/>
      <c r="AB51" s="91">
        <v>0</v>
      </c>
      <c r="AC51" s="22"/>
      <c r="AD51" s="23"/>
      <c r="AE51" s="2"/>
      <c r="AF51" s="21"/>
      <c r="AG51" s="21"/>
      <c r="AH51" s="21"/>
      <c r="AI51" s="91">
        <v>0</v>
      </c>
      <c r="AJ51" s="22"/>
      <c r="AK51" s="23"/>
      <c r="AL51" s="2"/>
      <c r="AM51" s="21"/>
      <c r="AN51" s="21"/>
      <c r="AO51" s="21"/>
      <c r="AP51" s="91">
        <v>0</v>
      </c>
      <c r="AQ51" s="22"/>
      <c r="AR51" s="23"/>
      <c r="AS51" s="2"/>
      <c r="AU51" s="13">
        <f>AP51+AI51+AB51+U51+N51</f>
        <v>0</v>
      </c>
    </row>
    <row r="52" spans="1:50" s="4" customFormat="1" hidden="1" x14ac:dyDescent="0.2">
      <c r="D52" s="79" t="s">
        <v>67</v>
      </c>
      <c r="J52" s="2"/>
      <c r="K52" s="18"/>
      <c r="L52" s="18"/>
      <c r="M52" s="18"/>
      <c r="N52" s="15">
        <f>SUM(N47:N51)</f>
        <v>0</v>
      </c>
      <c r="O52" s="18"/>
      <c r="P52" s="19"/>
      <c r="Q52" s="2"/>
      <c r="R52" s="18"/>
      <c r="S52" s="18"/>
      <c r="T52" s="18"/>
      <c r="U52" s="15">
        <f>SUM(U47:U51)</f>
        <v>0</v>
      </c>
      <c r="V52" s="20"/>
      <c r="W52" s="19"/>
      <c r="X52" s="2"/>
      <c r="Y52" s="18"/>
      <c r="Z52" s="18"/>
      <c r="AA52" s="18"/>
      <c r="AB52" s="15">
        <f>SUM(AB47:AB51)</f>
        <v>0</v>
      </c>
      <c r="AC52" s="18"/>
      <c r="AD52" s="19"/>
      <c r="AE52" s="2"/>
      <c r="AF52" s="21"/>
      <c r="AG52" s="21"/>
      <c r="AH52" s="21"/>
      <c r="AI52" s="15">
        <f>SUM(AI47:AI51)</f>
        <v>0</v>
      </c>
      <c r="AJ52" s="18"/>
      <c r="AK52" s="19"/>
      <c r="AL52" s="2"/>
      <c r="AM52" s="21"/>
      <c r="AN52" s="21"/>
      <c r="AO52" s="21"/>
      <c r="AP52" s="15">
        <f>SUM(AP47:AP51)</f>
        <v>0</v>
      </c>
      <c r="AQ52" s="18"/>
      <c r="AR52" s="19"/>
      <c r="AS52" s="2"/>
      <c r="AU52" s="16">
        <f>SUM(AU47:AU51)</f>
        <v>0</v>
      </c>
    </row>
    <row r="53" spans="1:50" s="4" customFormat="1" hidden="1" x14ac:dyDescent="0.2">
      <c r="J53" s="2"/>
      <c r="K53" s="18"/>
      <c r="L53" s="18"/>
      <c r="M53" s="18"/>
      <c r="N53" s="10"/>
      <c r="O53" s="18"/>
      <c r="P53" s="19"/>
      <c r="Q53" s="2"/>
      <c r="R53" s="18"/>
      <c r="S53" s="18"/>
      <c r="T53" s="18"/>
      <c r="U53" s="10"/>
      <c r="V53" s="20"/>
      <c r="W53" s="19"/>
      <c r="X53" s="2"/>
      <c r="Y53" s="18"/>
      <c r="Z53" s="18"/>
      <c r="AA53" s="18"/>
      <c r="AB53" s="10"/>
      <c r="AC53" s="18"/>
      <c r="AD53" s="19"/>
      <c r="AE53" s="2"/>
      <c r="AF53" s="21"/>
      <c r="AG53" s="21"/>
      <c r="AH53" s="21"/>
      <c r="AI53" s="10"/>
      <c r="AJ53" s="18"/>
      <c r="AK53" s="19"/>
      <c r="AL53" s="2"/>
      <c r="AM53" s="21"/>
      <c r="AN53" s="21"/>
      <c r="AO53" s="21"/>
      <c r="AP53" s="10"/>
      <c r="AQ53" s="18"/>
      <c r="AR53" s="19"/>
      <c r="AS53" s="2"/>
      <c r="AU53" s="13"/>
    </row>
    <row r="54" spans="1:50" s="4" customFormat="1" hidden="1" x14ac:dyDescent="0.2">
      <c r="A54" s="1" t="s">
        <v>17</v>
      </c>
      <c r="J54" s="2"/>
      <c r="K54" s="18"/>
      <c r="L54" s="18"/>
      <c r="M54" s="18"/>
      <c r="N54" s="10"/>
      <c r="O54" s="18"/>
      <c r="P54" s="19"/>
      <c r="Q54" s="2"/>
      <c r="R54" s="18"/>
      <c r="S54" s="18"/>
      <c r="T54" s="18"/>
      <c r="U54" s="10"/>
      <c r="V54" s="20"/>
      <c r="W54" s="19"/>
      <c r="X54" s="2"/>
      <c r="Y54" s="18"/>
      <c r="Z54" s="18"/>
      <c r="AA54" s="18"/>
      <c r="AB54" s="10"/>
      <c r="AC54" s="18"/>
      <c r="AD54" s="19"/>
      <c r="AE54" s="2"/>
      <c r="AF54" s="21"/>
      <c r="AG54" s="21"/>
      <c r="AH54" s="21"/>
      <c r="AI54" s="10"/>
      <c r="AJ54" s="18"/>
      <c r="AK54" s="19"/>
      <c r="AL54" s="2"/>
      <c r="AM54" s="21"/>
      <c r="AN54" s="21"/>
      <c r="AO54" s="21"/>
      <c r="AP54" s="10"/>
      <c r="AQ54" s="18"/>
      <c r="AR54" s="19"/>
      <c r="AS54" s="2"/>
      <c r="AU54" s="13"/>
    </row>
    <row r="55" spans="1:50" s="4" customFormat="1" hidden="1" x14ac:dyDescent="0.2">
      <c r="A55" s="14" t="s">
        <v>136</v>
      </c>
      <c r="J55" s="2"/>
      <c r="K55" s="22"/>
      <c r="L55" s="22"/>
      <c r="M55" s="22"/>
      <c r="N55" s="91">
        <f>SUMIFS(Travel!$V$6:$V$24,Travel!$A$6:$A$24,$A$1,Travel!$B$6:$B$24,K2,Travel!$C$6:$C$24,$A$55)</f>
        <v>0</v>
      </c>
      <c r="O55" s="22"/>
      <c r="P55" s="23"/>
      <c r="Q55" s="2"/>
      <c r="R55" s="22"/>
      <c r="S55" s="22"/>
      <c r="T55" s="22"/>
      <c r="U55" s="91">
        <f>SUMIFS(Travel!$V$6:$V$24,Travel!$A$6:$A$24,$A$1,Travel!$B$6:$B$24,R2,Travel!$C$6:$C$24,$A$55)</f>
        <v>0</v>
      </c>
      <c r="V55" s="24"/>
      <c r="W55" s="23"/>
      <c r="X55" s="2"/>
      <c r="Y55" s="22"/>
      <c r="Z55" s="22"/>
      <c r="AA55" s="22"/>
      <c r="AB55" s="91">
        <f>SUMIFS(Travel!$V$6:$V$24,Travel!$A$6:$A$24,$A$1,Travel!$B$6:$B$24,Y2,Travel!$C$6:$C$24,$A$55)</f>
        <v>0</v>
      </c>
      <c r="AC55" s="22"/>
      <c r="AD55" s="23"/>
      <c r="AE55" s="2"/>
      <c r="AF55" s="21"/>
      <c r="AG55" s="21"/>
      <c r="AH55" s="21"/>
      <c r="AI55" s="91">
        <f>SUMIFS(Travel!$V$6:$V$24,Travel!$A$6:$A$24,$A$1,Travel!$B$6:$B$24,AF2,Travel!$C$6:$C$24,$A$55)</f>
        <v>0</v>
      </c>
      <c r="AJ55" s="22"/>
      <c r="AK55" s="23"/>
      <c r="AL55" s="2"/>
      <c r="AM55" s="21"/>
      <c r="AN55" s="21"/>
      <c r="AO55" s="21"/>
      <c r="AP55" s="91">
        <f>SUMIFS(Travel!$V$6:$V$24,Travel!$A$6:$A$24,$A$1,Travel!$B$6:$B$24,AM2,Travel!$C$6:$C$24,$A$55)</f>
        <v>0</v>
      </c>
      <c r="AQ55" s="22"/>
      <c r="AR55" s="23"/>
      <c r="AS55" s="2"/>
      <c r="AU55" s="13">
        <f>AP55+AI55+AB55+U55+N55</f>
        <v>0</v>
      </c>
    </row>
    <row r="56" spans="1:50" s="4" customFormat="1" hidden="1" x14ac:dyDescent="0.2">
      <c r="A56" s="14" t="s">
        <v>137</v>
      </c>
      <c r="J56" s="2"/>
      <c r="K56" s="22"/>
      <c r="L56" s="22"/>
      <c r="M56" s="22"/>
      <c r="N56" s="91">
        <f>SUMIFS(Travel!$V$6:$V$24,Travel!$A$6:$A$24,$A$1,Travel!$B$6:$B$24,K2,Travel!$C$6:$C$24,$A$56)</f>
        <v>0</v>
      </c>
      <c r="O56" s="22"/>
      <c r="P56" s="23"/>
      <c r="Q56" s="2"/>
      <c r="R56" s="22"/>
      <c r="S56" s="22"/>
      <c r="T56" s="22"/>
      <c r="U56" s="91">
        <f>SUMIFS(Travel!$V$6:$V$24,Travel!$A$6:$A$24,$A$1,Travel!$B$6:$B$24,R2,Travel!$C$6:$C$24,$A$56)</f>
        <v>0</v>
      </c>
      <c r="V56" s="24"/>
      <c r="W56" s="23"/>
      <c r="X56" s="2"/>
      <c r="Y56" s="22"/>
      <c r="Z56" s="22"/>
      <c r="AA56" s="22"/>
      <c r="AB56" s="91">
        <f>SUMIFS(Travel!$V$6:$V$24,Travel!$A$6:$A$24,$A$1,Travel!$B$6:$B$24,Y2,Travel!$C$6:$C$24,$A$56)</f>
        <v>0</v>
      </c>
      <c r="AC56" s="22"/>
      <c r="AD56" s="23"/>
      <c r="AE56" s="2"/>
      <c r="AF56" s="21"/>
      <c r="AG56" s="21"/>
      <c r="AH56" s="21"/>
      <c r="AI56" s="91">
        <f>SUMIFS(Travel!$V$6:$V$24,Travel!$A$6:$A$24,$A$1,Travel!$B$6:$B$24,AF2,Travel!$C$6:$C$24,$A$56)</f>
        <v>0</v>
      </c>
      <c r="AJ56" s="22"/>
      <c r="AK56" s="23"/>
      <c r="AL56" s="2"/>
      <c r="AM56" s="21"/>
      <c r="AN56" s="21"/>
      <c r="AO56" s="21"/>
      <c r="AP56" s="91">
        <f>SUMIFS(Travel!$V$6:$V$24,Travel!$A$6:$A$24,$A$1,Travel!$B$6:$B$24,AM2,Travel!$C$6:$C$24,$A$56)</f>
        <v>0</v>
      </c>
      <c r="AQ56" s="22"/>
      <c r="AR56" s="23"/>
      <c r="AS56" s="2"/>
      <c r="AU56" s="13">
        <f>AP56+AI56+AB56+U56+N56</f>
        <v>0</v>
      </c>
    </row>
    <row r="57" spans="1:50" s="4" customFormat="1" hidden="1" x14ac:dyDescent="0.2">
      <c r="D57" s="81" t="s">
        <v>72</v>
      </c>
      <c r="J57" s="2"/>
      <c r="K57" s="22"/>
      <c r="L57" s="22"/>
      <c r="M57" s="22"/>
      <c r="N57" s="25">
        <f>SUM(N55:N56)</f>
        <v>0</v>
      </c>
      <c r="O57" s="22"/>
      <c r="P57" s="23"/>
      <c r="Q57" s="2"/>
      <c r="R57" s="22"/>
      <c r="S57" s="22"/>
      <c r="T57" s="22"/>
      <c r="U57" s="25">
        <f>SUM(U55:U56)</f>
        <v>0</v>
      </c>
      <c r="V57" s="24"/>
      <c r="W57" s="23"/>
      <c r="X57" s="2"/>
      <c r="Y57" s="22"/>
      <c r="Z57" s="22"/>
      <c r="AA57" s="22"/>
      <c r="AB57" s="25">
        <f>SUM(AB55:AB56)</f>
        <v>0</v>
      </c>
      <c r="AC57" s="22"/>
      <c r="AD57" s="23"/>
      <c r="AE57" s="2"/>
      <c r="AF57" s="21"/>
      <c r="AG57" s="21"/>
      <c r="AH57" s="21"/>
      <c r="AI57" s="25">
        <f>SUM(AI55:AI56)</f>
        <v>0</v>
      </c>
      <c r="AJ57" s="22"/>
      <c r="AK57" s="23"/>
      <c r="AL57" s="2"/>
      <c r="AM57" s="21"/>
      <c r="AN57" s="21"/>
      <c r="AO57" s="21"/>
      <c r="AP57" s="25">
        <f>SUM(AP55:AP56)</f>
        <v>0</v>
      </c>
      <c r="AQ57" s="22"/>
      <c r="AR57" s="23"/>
      <c r="AS57" s="2"/>
      <c r="AU57" s="16">
        <f>SUM(AU55:AU56)</f>
        <v>0</v>
      </c>
    </row>
    <row r="58" spans="1:50" s="4" customFormat="1" hidden="1" x14ac:dyDescent="0.2">
      <c r="J58" s="2"/>
      <c r="K58" s="18"/>
      <c r="L58" s="18"/>
      <c r="M58" s="18"/>
      <c r="N58" s="10"/>
      <c r="O58" s="18"/>
      <c r="P58" s="19"/>
      <c r="Q58" s="2"/>
      <c r="R58" s="18"/>
      <c r="S58" s="18"/>
      <c r="T58" s="18"/>
      <c r="U58" s="10"/>
      <c r="V58" s="20"/>
      <c r="W58" s="19"/>
      <c r="X58" s="2"/>
      <c r="Y58" s="18"/>
      <c r="Z58" s="18"/>
      <c r="AA58" s="18"/>
      <c r="AB58" s="10"/>
      <c r="AC58" s="18"/>
      <c r="AD58" s="19"/>
      <c r="AE58" s="2"/>
      <c r="AF58" s="21"/>
      <c r="AG58" s="21"/>
      <c r="AH58" s="21"/>
      <c r="AI58" s="10"/>
      <c r="AJ58" s="18"/>
      <c r="AK58" s="19"/>
      <c r="AL58" s="2"/>
      <c r="AM58" s="21"/>
      <c r="AN58" s="21"/>
      <c r="AO58" s="21"/>
      <c r="AP58" s="10"/>
      <c r="AQ58" s="18"/>
      <c r="AR58" s="19"/>
      <c r="AS58" s="2"/>
      <c r="AU58" s="13"/>
    </row>
    <row r="59" spans="1:50" s="4" customFormat="1" hidden="1" x14ac:dyDescent="0.2">
      <c r="A59" s="1" t="s">
        <v>20</v>
      </c>
      <c r="J59" s="2"/>
      <c r="K59" s="18"/>
      <c r="L59" s="18"/>
      <c r="M59" s="18"/>
      <c r="N59" s="10"/>
      <c r="O59" s="18"/>
      <c r="P59" s="19"/>
      <c r="Q59" s="2"/>
      <c r="R59" s="18"/>
      <c r="S59" s="18"/>
      <c r="T59" s="18"/>
      <c r="U59" s="10"/>
      <c r="V59" s="20"/>
      <c r="W59" s="19"/>
      <c r="X59" s="2"/>
      <c r="Y59" s="18"/>
      <c r="Z59" s="18"/>
      <c r="AA59" s="18"/>
      <c r="AB59" s="10"/>
      <c r="AC59" s="18"/>
      <c r="AD59" s="19"/>
      <c r="AE59" s="2"/>
      <c r="AF59" s="21"/>
      <c r="AG59" s="21"/>
      <c r="AH59" s="21"/>
      <c r="AI59" s="10"/>
      <c r="AJ59" s="18"/>
      <c r="AK59" s="19"/>
      <c r="AL59" s="2"/>
      <c r="AM59" s="21"/>
      <c r="AN59" s="21"/>
      <c r="AO59" s="21"/>
      <c r="AP59" s="10"/>
      <c r="AQ59" s="18"/>
      <c r="AR59" s="19"/>
      <c r="AS59" s="2"/>
      <c r="AU59" s="13"/>
    </row>
    <row r="60" spans="1:50" s="4" customFormat="1" hidden="1" x14ac:dyDescent="0.2">
      <c r="A60" s="4" t="s">
        <v>21</v>
      </c>
      <c r="J60" s="2"/>
      <c r="K60" s="22"/>
      <c r="L60" s="22"/>
      <c r="M60" s="22"/>
      <c r="N60" s="91">
        <v>0</v>
      </c>
      <c r="O60" s="22"/>
      <c r="P60" s="23"/>
      <c r="Q60" s="2"/>
      <c r="R60" s="22"/>
      <c r="S60" s="22"/>
      <c r="T60" s="22"/>
      <c r="U60" s="91">
        <v>0</v>
      </c>
      <c r="V60" s="24"/>
      <c r="W60" s="23"/>
      <c r="X60" s="2"/>
      <c r="Y60" s="22"/>
      <c r="Z60" s="22"/>
      <c r="AA60" s="22"/>
      <c r="AB60" s="91">
        <v>0</v>
      </c>
      <c r="AC60" s="22"/>
      <c r="AD60" s="23"/>
      <c r="AE60" s="2"/>
      <c r="AF60" s="21"/>
      <c r="AG60" s="21"/>
      <c r="AH60" s="21"/>
      <c r="AI60" s="91">
        <v>0</v>
      </c>
      <c r="AJ60" s="22"/>
      <c r="AK60" s="23"/>
      <c r="AL60" s="2"/>
      <c r="AM60" s="21"/>
      <c r="AN60" s="21"/>
      <c r="AO60" s="21"/>
      <c r="AP60" s="91">
        <v>0</v>
      </c>
      <c r="AQ60" s="22"/>
      <c r="AR60" s="23"/>
      <c r="AS60" s="2"/>
      <c r="AU60" s="13">
        <f>AP60+AI60+AB60+U60+N60</f>
        <v>0</v>
      </c>
    </row>
    <row r="61" spans="1:50" s="4" customFormat="1" hidden="1" x14ac:dyDescent="0.2">
      <c r="A61" s="4" t="s">
        <v>22</v>
      </c>
      <c r="J61" s="2"/>
      <c r="K61" s="22"/>
      <c r="L61" s="22"/>
      <c r="M61" s="22"/>
      <c r="N61" s="91">
        <v>0</v>
      </c>
      <c r="O61" s="22"/>
      <c r="P61" s="23"/>
      <c r="Q61" s="2"/>
      <c r="R61" s="22"/>
      <c r="S61" s="22"/>
      <c r="T61" s="22"/>
      <c r="U61" s="91">
        <v>0</v>
      </c>
      <c r="V61" s="24"/>
      <c r="W61" s="23"/>
      <c r="X61" s="2"/>
      <c r="Y61" s="22"/>
      <c r="Z61" s="22"/>
      <c r="AA61" s="22"/>
      <c r="AB61" s="91">
        <v>0</v>
      </c>
      <c r="AC61" s="22"/>
      <c r="AD61" s="23"/>
      <c r="AE61" s="2"/>
      <c r="AF61" s="21"/>
      <c r="AG61" s="21"/>
      <c r="AH61" s="21"/>
      <c r="AI61" s="91">
        <v>0</v>
      </c>
      <c r="AJ61" s="22"/>
      <c r="AK61" s="23"/>
      <c r="AL61" s="2"/>
      <c r="AM61" s="21"/>
      <c r="AN61" s="21"/>
      <c r="AO61" s="21"/>
      <c r="AP61" s="91">
        <v>0</v>
      </c>
      <c r="AQ61" s="22"/>
      <c r="AR61" s="23"/>
      <c r="AS61" s="2"/>
      <c r="AU61" s="13">
        <f>AP61+AI61+AB61+U61+N61</f>
        <v>0</v>
      </c>
    </row>
    <row r="62" spans="1:50" s="4" customFormat="1" hidden="1" x14ac:dyDescent="0.2">
      <c r="A62" s="4" t="s">
        <v>23</v>
      </c>
      <c r="J62" s="2"/>
      <c r="K62" s="22"/>
      <c r="L62" s="22"/>
      <c r="M62" s="22"/>
      <c r="N62" s="91">
        <v>0</v>
      </c>
      <c r="O62" s="22"/>
      <c r="P62" s="23"/>
      <c r="Q62" s="2"/>
      <c r="R62" s="22"/>
      <c r="S62" s="22"/>
      <c r="T62" s="22"/>
      <c r="U62" s="91">
        <v>0</v>
      </c>
      <c r="V62" s="24"/>
      <c r="W62" s="23"/>
      <c r="X62" s="2"/>
      <c r="Y62" s="22"/>
      <c r="Z62" s="22"/>
      <c r="AA62" s="22"/>
      <c r="AB62" s="91">
        <v>0</v>
      </c>
      <c r="AC62" s="22"/>
      <c r="AD62" s="23"/>
      <c r="AE62" s="2"/>
      <c r="AF62" s="21"/>
      <c r="AG62" s="21"/>
      <c r="AH62" s="21"/>
      <c r="AI62" s="91">
        <v>0</v>
      </c>
      <c r="AJ62" s="22"/>
      <c r="AK62" s="23"/>
      <c r="AL62" s="2"/>
      <c r="AM62" s="21"/>
      <c r="AN62" s="21"/>
      <c r="AO62" s="21"/>
      <c r="AP62" s="91">
        <v>0</v>
      </c>
      <c r="AQ62" s="22"/>
      <c r="AR62" s="23"/>
      <c r="AS62" s="2"/>
      <c r="AU62" s="13">
        <f>AP62+AI62+AB62+U62+N62</f>
        <v>0</v>
      </c>
    </row>
    <row r="63" spans="1:50" s="4" customFormat="1" hidden="1" x14ac:dyDescent="0.2">
      <c r="A63" s="4" t="s">
        <v>24</v>
      </c>
      <c r="J63" s="2"/>
      <c r="K63" s="22"/>
      <c r="L63" s="22"/>
      <c r="M63" s="22"/>
      <c r="N63" s="91">
        <v>0</v>
      </c>
      <c r="O63" s="22"/>
      <c r="P63" s="23"/>
      <c r="Q63" s="2"/>
      <c r="R63" s="22"/>
      <c r="S63" s="22"/>
      <c r="T63" s="22"/>
      <c r="U63" s="91">
        <v>0</v>
      </c>
      <c r="V63" s="24"/>
      <c r="W63" s="23"/>
      <c r="X63" s="2"/>
      <c r="Y63" s="22"/>
      <c r="Z63" s="22"/>
      <c r="AA63" s="22"/>
      <c r="AB63" s="91">
        <v>0</v>
      </c>
      <c r="AC63" s="22"/>
      <c r="AD63" s="23"/>
      <c r="AE63" s="2"/>
      <c r="AF63" s="21"/>
      <c r="AG63" s="21"/>
      <c r="AH63" s="21"/>
      <c r="AI63" s="91">
        <v>0</v>
      </c>
      <c r="AJ63" s="22"/>
      <c r="AK63" s="23"/>
      <c r="AL63" s="2"/>
      <c r="AM63" s="21"/>
      <c r="AN63" s="21"/>
      <c r="AO63" s="21"/>
      <c r="AP63" s="91">
        <v>0</v>
      </c>
      <c r="AQ63" s="22"/>
      <c r="AR63" s="23"/>
      <c r="AS63" s="2"/>
      <c r="AU63" s="13">
        <f>AP63+AI63+AB63+U63+N63</f>
        <v>0</v>
      </c>
    </row>
    <row r="64" spans="1:50" s="4" customFormat="1" hidden="1" x14ac:dyDescent="0.2">
      <c r="D64" s="80" t="s">
        <v>74</v>
      </c>
      <c r="J64" s="2"/>
      <c r="K64" s="22"/>
      <c r="L64" s="22"/>
      <c r="M64" s="22"/>
      <c r="N64" s="25">
        <f>SUM(N60:N63)</f>
        <v>0</v>
      </c>
      <c r="O64" s="22"/>
      <c r="P64" s="23"/>
      <c r="Q64" s="2"/>
      <c r="R64" s="22"/>
      <c r="S64" s="22"/>
      <c r="T64" s="22"/>
      <c r="U64" s="25">
        <f>SUM(U60:U63)</f>
        <v>0</v>
      </c>
      <c r="V64" s="24"/>
      <c r="W64" s="23"/>
      <c r="X64" s="2"/>
      <c r="Y64" s="22"/>
      <c r="Z64" s="22"/>
      <c r="AA64" s="22"/>
      <c r="AB64" s="25">
        <f>SUM(AB60:AB63)</f>
        <v>0</v>
      </c>
      <c r="AC64" s="22"/>
      <c r="AD64" s="23"/>
      <c r="AE64" s="2"/>
      <c r="AF64" s="21"/>
      <c r="AG64" s="21"/>
      <c r="AH64" s="21"/>
      <c r="AI64" s="25">
        <f>SUM(AI60:AI63)</f>
        <v>0</v>
      </c>
      <c r="AJ64" s="22"/>
      <c r="AK64" s="23"/>
      <c r="AL64" s="2"/>
      <c r="AM64" s="21"/>
      <c r="AN64" s="21"/>
      <c r="AO64" s="21"/>
      <c r="AP64" s="25">
        <f>SUM(AP60:AP63)</f>
        <v>0</v>
      </c>
      <c r="AQ64" s="22"/>
      <c r="AR64" s="23"/>
      <c r="AS64" s="2"/>
      <c r="AU64" s="16">
        <f>SUM(AU60:AU63)</f>
        <v>0</v>
      </c>
    </row>
    <row r="65" spans="1:47" s="4" customFormat="1" hidden="1" x14ac:dyDescent="0.2">
      <c r="J65" s="2"/>
      <c r="K65" s="22"/>
      <c r="L65" s="22"/>
      <c r="M65" s="22"/>
      <c r="N65" s="12"/>
      <c r="O65" s="22"/>
      <c r="P65" s="23"/>
      <c r="Q65" s="2"/>
      <c r="R65" s="22"/>
      <c r="S65" s="22"/>
      <c r="T65" s="22"/>
      <c r="U65" s="12"/>
      <c r="V65" s="24"/>
      <c r="W65" s="23"/>
      <c r="X65" s="2"/>
      <c r="Y65" s="22"/>
      <c r="Z65" s="22"/>
      <c r="AA65" s="22"/>
      <c r="AB65" s="12"/>
      <c r="AC65" s="22"/>
      <c r="AD65" s="23"/>
      <c r="AE65" s="2"/>
      <c r="AF65" s="21"/>
      <c r="AG65" s="21"/>
      <c r="AH65" s="21"/>
      <c r="AI65" s="12"/>
      <c r="AJ65" s="22"/>
      <c r="AK65" s="23"/>
      <c r="AL65" s="2"/>
      <c r="AM65" s="21"/>
      <c r="AN65" s="21"/>
      <c r="AO65" s="21"/>
      <c r="AP65" s="12"/>
      <c r="AQ65" s="22"/>
      <c r="AR65" s="23"/>
      <c r="AS65" s="2"/>
      <c r="AU65" s="13"/>
    </row>
    <row r="66" spans="1:47" s="4" customFormat="1" hidden="1" x14ac:dyDescent="0.2">
      <c r="A66" s="1" t="s">
        <v>25</v>
      </c>
      <c r="J66" s="2"/>
      <c r="K66" s="22"/>
      <c r="L66" s="22"/>
      <c r="M66" s="22"/>
      <c r="N66" s="12"/>
      <c r="O66" s="22"/>
      <c r="P66" s="23"/>
      <c r="Q66" s="2"/>
      <c r="R66" s="22"/>
      <c r="S66" s="22"/>
      <c r="T66" s="22"/>
      <c r="U66" s="12"/>
      <c r="V66" s="24"/>
      <c r="W66" s="23"/>
      <c r="X66" s="2"/>
      <c r="Y66" s="22"/>
      <c r="Z66" s="22"/>
      <c r="AA66" s="22"/>
      <c r="AB66" s="12"/>
      <c r="AC66" s="22"/>
      <c r="AD66" s="23"/>
      <c r="AE66" s="2"/>
      <c r="AF66" s="21"/>
      <c r="AG66" s="21"/>
      <c r="AH66" s="21"/>
      <c r="AI66" s="12"/>
      <c r="AJ66" s="22"/>
      <c r="AK66" s="23"/>
      <c r="AL66" s="2"/>
      <c r="AM66" s="21"/>
      <c r="AN66" s="21"/>
      <c r="AO66" s="21"/>
      <c r="AP66" s="12"/>
      <c r="AQ66" s="22"/>
      <c r="AR66" s="23"/>
      <c r="AS66" s="2"/>
      <c r="AU66" s="13"/>
    </row>
    <row r="67" spans="1:47" s="4" customFormat="1" hidden="1" x14ac:dyDescent="0.2">
      <c r="A67" s="14" t="s">
        <v>26</v>
      </c>
      <c r="J67" s="2"/>
      <c r="K67" s="22"/>
      <c r="L67" s="22"/>
      <c r="M67" s="22"/>
      <c r="N67" s="91">
        <f>SUMIFS(Supplies!$H:$H,Supplies!$A:$A,$A$1,Supplies!$B:$B,K2)</f>
        <v>0</v>
      </c>
      <c r="O67" s="22"/>
      <c r="P67" s="23"/>
      <c r="Q67" s="2"/>
      <c r="R67" s="22"/>
      <c r="S67" s="22"/>
      <c r="T67" s="22"/>
      <c r="U67" s="91">
        <f>SUMIFS(Supplies!$H:$H,Supplies!$A:$A,$A$1,Supplies!$B:$B,R2)</f>
        <v>0</v>
      </c>
      <c r="V67" s="24"/>
      <c r="W67" s="23"/>
      <c r="X67" s="2"/>
      <c r="Y67" s="22"/>
      <c r="Z67" s="22"/>
      <c r="AA67" s="22"/>
      <c r="AB67" s="91">
        <f>SUMIFS(Supplies!$H:$H,Supplies!$A:$A,$A$1,Supplies!$B:$B,Y2)</f>
        <v>0</v>
      </c>
      <c r="AC67" s="22"/>
      <c r="AD67" s="23"/>
      <c r="AE67" s="2"/>
      <c r="AF67" s="21"/>
      <c r="AG67" s="21"/>
      <c r="AH67" s="21"/>
      <c r="AI67" s="91">
        <f>SUMIFS(Supplies!$H:$H,Supplies!$A:$A,$A$1,Supplies!$B:$B,AF2)</f>
        <v>0</v>
      </c>
      <c r="AJ67" s="22"/>
      <c r="AK67" s="23"/>
      <c r="AL67" s="2"/>
      <c r="AM67" s="21"/>
      <c r="AN67" s="21"/>
      <c r="AO67" s="21"/>
      <c r="AP67" s="91">
        <f>SUMIFS(Supplies!$H:$H,Supplies!$A:$A,$A$1,Supplies!$B:$B,AM2)</f>
        <v>0</v>
      </c>
      <c r="AQ67" s="22"/>
      <c r="AR67" s="23"/>
      <c r="AS67" s="2"/>
      <c r="AU67" s="13">
        <f t="shared" ref="AU67:AU80" si="81">AP67+AI67+AB67+U67+N67</f>
        <v>0</v>
      </c>
    </row>
    <row r="68" spans="1:47" s="4" customFormat="1" hidden="1" x14ac:dyDescent="0.2">
      <c r="A68" s="14" t="s">
        <v>27</v>
      </c>
      <c r="J68" s="2"/>
      <c r="K68" s="22"/>
      <c r="L68" s="22"/>
      <c r="M68" s="22"/>
      <c r="N68" s="91">
        <v>0</v>
      </c>
      <c r="O68" s="22"/>
      <c r="P68" s="23"/>
      <c r="Q68" s="2"/>
      <c r="R68" s="22"/>
      <c r="S68" s="22"/>
      <c r="T68" s="22"/>
      <c r="U68" s="91">
        <v>0</v>
      </c>
      <c r="V68" s="24"/>
      <c r="W68" s="23"/>
      <c r="X68" s="2"/>
      <c r="Y68" s="22"/>
      <c r="Z68" s="22"/>
      <c r="AA68" s="22"/>
      <c r="AB68" s="91">
        <v>0</v>
      </c>
      <c r="AC68" s="22"/>
      <c r="AD68" s="23"/>
      <c r="AE68" s="2"/>
      <c r="AF68" s="21"/>
      <c r="AG68" s="21"/>
      <c r="AH68" s="21"/>
      <c r="AI68" s="119">
        <v>0</v>
      </c>
      <c r="AJ68" s="22"/>
      <c r="AK68" s="23"/>
      <c r="AL68" s="2"/>
      <c r="AM68" s="21"/>
      <c r="AN68" s="21"/>
      <c r="AO68" s="21"/>
      <c r="AP68" s="119">
        <v>0</v>
      </c>
      <c r="AQ68" s="22"/>
      <c r="AR68" s="23"/>
      <c r="AS68" s="2"/>
      <c r="AU68" s="13">
        <f t="shared" si="81"/>
        <v>0</v>
      </c>
    </row>
    <row r="69" spans="1:47" s="4" customFormat="1" hidden="1" x14ac:dyDescent="0.2">
      <c r="A69" s="14" t="s">
        <v>36</v>
      </c>
      <c r="J69" s="2"/>
      <c r="K69" s="22"/>
      <c r="L69" s="22"/>
      <c r="M69" s="22"/>
      <c r="N69" s="91">
        <v>0</v>
      </c>
      <c r="O69" s="22"/>
      <c r="P69" s="23"/>
      <c r="Q69" s="2"/>
      <c r="R69" s="22"/>
      <c r="S69" s="22"/>
      <c r="T69" s="22"/>
      <c r="U69" s="91">
        <v>0</v>
      </c>
      <c r="V69" s="24"/>
      <c r="W69" s="23"/>
      <c r="X69" s="2"/>
      <c r="Y69" s="22"/>
      <c r="Z69" s="22"/>
      <c r="AA69" s="22"/>
      <c r="AB69" s="91">
        <v>0</v>
      </c>
      <c r="AC69" s="22"/>
      <c r="AD69" s="23"/>
      <c r="AE69" s="2"/>
      <c r="AF69" s="21"/>
      <c r="AG69" s="21"/>
      <c r="AH69" s="21"/>
      <c r="AI69" s="119">
        <v>0</v>
      </c>
      <c r="AJ69" s="22"/>
      <c r="AK69" s="23"/>
      <c r="AL69" s="2"/>
      <c r="AM69" s="21"/>
      <c r="AN69" s="21"/>
      <c r="AO69" s="21"/>
      <c r="AP69" s="119">
        <v>0</v>
      </c>
      <c r="AQ69" s="22"/>
      <c r="AR69" s="23"/>
      <c r="AS69" s="2"/>
      <c r="AU69" s="13">
        <f t="shared" si="81"/>
        <v>0</v>
      </c>
    </row>
    <row r="70" spans="1:47" s="4" customFormat="1" hidden="1" x14ac:dyDescent="0.2">
      <c r="A70" s="14" t="s">
        <v>37</v>
      </c>
      <c r="J70" s="2"/>
      <c r="K70" s="22"/>
      <c r="L70" s="22"/>
      <c r="M70" s="22"/>
      <c r="N70" s="91">
        <v>0</v>
      </c>
      <c r="O70" s="22"/>
      <c r="P70" s="23"/>
      <c r="Q70" s="2"/>
      <c r="R70" s="22"/>
      <c r="S70" s="22"/>
      <c r="T70" s="22"/>
      <c r="U70" s="91">
        <v>0</v>
      </c>
      <c r="V70" s="24"/>
      <c r="W70" s="23"/>
      <c r="X70" s="2"/>
      <c r="Y70" s="22"/>
      <c r="Z70" s="22"/>
      <c r="AA70" s="22"/>
      <c r="AB70" s="91">
        <v>0</v>
      </c>
      <c r="AC70" s="22"/>
      <c r="AD70" s="23"/>
      <c r="AE70" s="2"/>
      <c r="AF70" s="21"/>
      <c r="AG70" s="21"/>
      <c r="AH70" s="21"/>
      <c r="AI70" s="119">
        <v>0</v>
      </c>
      <c r="AJ70" s="22"/>
      <c r="AK70" s="23"/>
      <c r="AL70" s="2"/>
      <c r="AM70" s="21"/>
      <c r="AN70" s="21"/>
      <c r="AO70" s="21"/>
      <c r="AP70" s="119">
        <v>0</v>
      </c>
      <c r="AQ70" s="22"/>
      <c r="AR70" s="23"/>
      <c r="AS70" s="2"/>
      <c r="AU70" s="13">
        <f t="shared" si="81"/>
        <v>0</v>
      </c>
    </row>
    <row r="71" spans="1:47" s="4" customFormat="1" x14ac:dyDescent="0.2">
      <c r="A71" s="14" t="s">
        <v>28</v>
      </c>
      <c r="B71" s="61">
        <f>Totals!B71</f>
        <v>0</v>
      </c>
      <c r="J71" s="2"/>
      <c r="K71" s="22"/>
      <c r="L71" s="22"/>
      <c r="M71" s="22"/>
      <c r="N71" s="91">
        <v>0</v>
      </c>
      <c r="O71" s="22"/>
      <c r="P71" s="23"/>
      <c r="Q71" s="2"/>
      <c r="R71" s="22"/>
      <c r="S71" s="22"/>
      <c r="T71" s="22"/>
      <c r="U71" s="91">
        <v>0</v>
      </c>
      <c r="V71" s="24"/>
      <c r="W71" s="23"/>
      <c r="X71" s="2"/>
      <c r="Y71" s="22"/>
      <c r="Z71" s="22"/>
      <c r="AA71" s="22"/>
      <c r="AB71" s="91">
        <v>0</v>
      </c>
      <c r="AC71" s="22"/>
      <c r="AD71" s="23"/>
      <c r="AE71" s="2"/>
      <c r="AF71" s="21"/>
      <c r="AG71" s="21"/>
      <c r="AH71" s="21"/>
      <c r="AI71" s="119">
        <v>0</v>
      </c>
      <c r="AJ71" s="22"/>
      <c r="AK71" s="23"/>
      <c r="AL71" s="2"/>
      <c r="AM71" s="21"/>
      <c r="AN71" s="21"/>
      <c r="AO71" s="21"/>
      <c r="AP71" s="119">
        <v>0</v>
      </c>
      <c r="AQ71" s="22"/>
      <c r="AR71" s="23"/>
      <c r="AS71" s="2"/>
      <c r="AU71" s="13">
        <f t="shared" si="81"/>
        <v>0</v>
      </c>
    </row>
    <row r="72" spans="1:47" s="4" customFormat="1" x14ac:dyDescent="0.2">
      <c r="A72" s="14" t="s">
        <v>28</v>
      </c>
      <c r="B72" s="61">
        <f>Totals!B72</f>
        <v>0</v>
      </c>
      <c r="J72" s="2"/>
      <c r="K72" s="22"/>
      <c r="L72" s="22"/>
      <c r="M72" s="22"/>
      <c r="N72" s="91">
        <v>0</v>
      </c>
      <c r="O72" s="22"/>
      <c r="P72" s="23"/>
      <c r="Q72" s="2"/>
      <c r="R72" s="22"/>
      <c r="S72" s="22"/>
      <c r="T72" s="22"/>
      <c r="U72" s="91">
        <v>0</v>
      </c>
      <c r="V72" s="24"/>
      <c r="W72" s="23"/>
      <c r="X72" s="2"/>
      <c r="Y72" s="22"/>
      <c r="Z72" s="22"/>
      <c r="AA72" s="22"/>
      <c r="AB72" s="91">
        <v>0</v>
      </c>
      <c r="AC72" s="22"/>
      <c r="AD72" s="23"/>
      <c r="AE72" s="2"/>
      <c r="AF72" s="21"/>
      <c r="AG72" s="21"/>
      <c r="AH72" s="21"/>
      <c r="AI72" s="119">
        <v>0</v>
      </c>
      <c r="AJ72" s="22"/>
      <c r="AK72" s="23"/>
      <c r="AL72" s="2"/>
      <c r="AM72" s="21"/>
      <c r="AN72" s="21"/>
      <c r="AO72" s="21"/>
      <c r="AP72" s="119">
        <v>0</v>
      </c>
      <c r="AQ72" s="22"/>
      <c r="AR72" s="23"/>
      <c r="AS72" s="2"/>
      <c r="AU72" s="13">
        <f t="shared" si="81"/>
        <v>0</v>
      </c>
    </row>
    <row r="73" spans="1:47" s="4" customFormat="1" x14ac:dyDescent="0.2">
      <c r="A73" s="14" t="s">
        <v>28</v>
      </c>
      <c r="B73" s="61">
        <f>Totals!B73</f>
        <v>0</v>
      </c>
      <c r="J73" s="2"/>
      <c r="K73" s="22"/>
      <c r="L73" s="22"/>
      <c r="M73" s="22"/>
      <c r="N73" s="91">
        <v>0</v>
      </c>
      <c r="O73" s="22"/>
      <c r="P73" s="23"/>
      <c r="Q73" s="2"/>
      <c r="R73" s="22"/>
      <c r="S73" s="22"/>
      <c r="T73" s="22"/>
      <c r="U73" s="91">
        <v>0</v>
      </c>
      <c r="V73" s="24"/>
      <c r="W73" s="23"/>
      <c r="X73" s="2"/>
      <c r="Y73" s="22"/>
      <c r="Z73" s="22"/>
      <c r="AA73" s="22"/>
      <c r="AB73" s="91">
        <v>0</v>
      </c>
      <c r="AC73" s="22"/>
      <c r="AD73" s="23"/>
      <c r="AE73" s="2"/>
      <c r="AF73" s="21"/>
      <c r="AG73" s="21"/>
      <c r="AH73" s="21"/>
      <c r="AI73" s="119">
        <v>0</v>
      </c>
      <c r="AJ73" s="22"/>
      <c r="AK73" s="23"/>
      <c r="AL73" s="2"/>
      <c r="AM73" s="21"/>
      <c r="AN73" s="21"/>
      <c r="AO73" s="21"/>
      <c r="AP73" s="119">
        <v>0</v>
      </c>
      <c r="AQ73" s="22"/>
      <c r="AR73" s="23"/>
      <c r="AS73" s="2"/>
      <c r="AU73" s="13">
        <f t="shared" ref="AU73" si="82">AP73+AI73+AB73+U73+N73</f>
        <v>0</v>
      </c>
    </row>
    <row r="74" spans="1:47" s="4" customFormat="1" x14ac:dyDescent="0.2">
      <c r="A74" s="14" t="s">
        <v>28</v>
      </c>
      <c r="B74" s="61">
        <f>Totals!B74</f>
        <v>0</v>
      </c>
      <c r="J74" s="2"/>
      <c r="K74" s="22"/>
      <c r="L74" s="22"/>
      <c r="M74" s="22"/>
      <c r="N74" s="91">
        <v>0</v>
      </c>
      <c r="O74" s="22"/>
      <c r="P74" s="23"/>
      <c r="Q74" s="2"/>
      <c r="R74" s="22"/>
      <c r="S74" s="22"/>
      <c r="T74" s="22"/>
      <c r="U74" s="91">
        <v>0</v>
      </c>
      <c r="V74" s="24"/>
      <c r="W74" s="23"/>
      <c r="X74" s="2"/>
      <c r="Y74" s="22"/>
      <c r="Z74" s="22"/>
      <c r="AA74" s="22"/>
      <c r="AB74" s="91">
        <v>0</v>
      </c>
      <c r="AC74" s="22"/>
      <c r="AD74" s="23"/>
      <c r="AE74" s="2"/>
      <c r="AF74" s="21"/>
      <c r="AG74" s="21"/>
      <c r="AH74" s="21"/>
      <c r="AI74" s="119">
        <v>0</v>
      </c>
      <c r="AJ74" s="22"/>
      <c r="AK74" s="23"/>
      <c r="AL74" s="2"/>
      <c r="AM74" s="21"/>
      <c r="AN74" s="21"/>
      <c r="AO74" s="21"/>
      <c r="AP74" s="119">
        <v>0</v>
      </c>
      <c r="AQ74" s="22"/>
      <c r="AR74" s="23"/>
      <c r="AS74" s="2"/>
      <c r="AU74" s="13">
        <f t="shared" si="81"/>
        <v>0</v>
      </c>
    </row>
    <row r="75" spans="1:47" s="4" customFormat="1" x14ac:dyDescent="0.2">
      <c r="A75" s="14" t="s">
        <v>28</v>
      </c>
      <c r="B75" s="61">
        <f>Totals!B75</f>
        <v>0</v>
      </c>
      <c r="J75" s="2"/>
      <c r="K75" s="22"/>
      <c r="L75" s="22"/>
      <c r="M75" s="22"/>
      <c r="N75" s="91">
        <v>0</v>
      </c>
      <c r="O75" s="22"/>
      <c r="P75" s="23"/>
      <c r="Q75" s="2"/>
      <c r="R75" s="22"/>
      <c r="S75" s="22"/>
      <c r="T75" s="22"/>
      <c r="U75" s="91">
        <v>0</v>
      </c>
      <c r="V75" s="24"/>
      <c r="W75" s="23"/>
      <c r="X75" s="2"/>
      <c r="Y75" s="22"/>
      <c r="Z75" s="22"/>
      <c r="AA75" s="22"/>
      <c r="AB75" s="91">
        <v>0</v>
      </c>
      <c r="AC75" s="22"/>
      <c r="AD75" s="23"/>
      <c r="AE75" s="2"/>
      <c r="AF75" s="21"/>
      <c r="AG75" s="21"/>
      <c r="AH75" s="21"/>
      <c r="AI75" s="119">
        <v>0</v>
      </c>
      <c r="AJ75" s="22"/>
      <c r="AK75" s="23"/>
      <c r="AL75" s="2"/>
      <c r="AM75" s="21"/>
      <c r="AN75" s="21"/>
      <c r="AO75" s="21"/>
      <c r="AP75" s="119">
        <v>0</v>
      </c>
      <c r="AQ75" s="22"/>
      <c r="AR75" s="23"/>
      <c r="AS75" s="2"/>
      <c r="AU75" s="13">
        <f t="shared" si="81"/>
        <v>0</v>
      </c>
    </row>
    <row r="76" spans="1:47" s="4" customFormat="1" hidden="1" x14ac:dyDescent="0.2">
      <c r="A76" s="14" t="s">
        <v>38</v>
      </c>
      <c r="J76" s="2"/>
      <c r="K76" s="22"/>
      <c r="L76" s="22"/>
      <c r="M76" s="22"/>
      <c r="N76" s="91">
        <v>0</v>
      </c>
      <c r="O76" s="22"/>
      <c r="P76" s="23"/>
      <c r="Q76" s="2"/>
      <c r="R76" s="22"/>
      <c r="S76" s="22"/>
      <c r="T76" s="22"/>
      <c r="U76" s="91">
        <v>0</v>
      </c>
      <c r="V76" s="24"/>
      <c r="W76" s="23"/>
      <c r="X76" s="2"/>
      <c r="Y76" s="22"/>
      <c r="Z76" s="22"/>
      <c r="AA76" s="22"/>
      <c r="AB76" s="91">
        <v>0</v>
      </c>
      <c r="AC76" s="22"/>
      <c r="AD76" s="23"/>
      <c r="AE76" s="2"/>
      <c r="AF76" s="21"/>
      <c r="AG76" s="21"/>
      <c r="AH76" s="21"/>
      <c r="AI76" s="119">
        <v>0</v>
      </c>
      <c r="AJ76" s="22"/>
      <c r="AK76" s="23"/>
      <c r="AL76" s="2"/>
      <c r="AM76" s="21"/>
      <c r="AN76" s="21"/>
      <c r="AO76" s="21"/>
      <c r="AP76" s="119">
        <v>0</v>
      </c>
      <c r="AQ76" s="22"/>
      <c r="AR76" s="23"/>
      <c r="AS76" s="2"/>
      <c r="AU76" s="13">
        <f t="shared" si="81"/>
        <v>0</v>
      </c>
    </row>
    <row r="77" spans="1:47" s="4" customFormat="1" hidden="1" x14ac:dyDescent="0.2">
      <c r="A77" s="14" t="s">
        <v>39</v>
      </c>
      <c r="J77" s="2"/>
      <c r="K77" s="22"/>
      <c r="L77" s="22"/>
      <c r="M77" s="22"/>
      <c r="N77" s="91">
        <v>0</v>
      </c>
      <c r="O77" s="22"/>
      <c r="P77" s="23"/>
      <c r="Q77" s="2"/>
      <c r="R77" s="22"/>
      <c r="S77" s="22"/>
      <c r="T77" s="22"/>
      <c r="U77" s="91">
        <v>0</v>
      </c>
      <c r="V77" s="24"/>
      <c r="W77" s="23"/>
      <c r="X77" s="2"/>
      <c r="Y77" s="22"/>
      <c r="Z77" s="22"/>
      <c r="AA77" s="22"/>
      <c r="AB77" s="91">
        <v>0</v>
      </c>
      <c r="AC77" s="22"/>
      <c r="AD77" s="23"/>
      <c r="AE77" s="2"/>
      <c r="AF77" s="21"/>
      <c r="AG77" s="21"/>
      <c r="AH77" s="21"/>
      <c r="AI77" s="119">
        <v>0</v>
      </c>
      <c r="AJ77" s="22"/>
      <c r="AK77" s="23"/>
      <c r="AL77" s="2"/>
      <c r="AM77" s="21"/>
      <c r="AN77" s="21"/>
      <c r="AO77" s="21"/>
      <c r="AP77" s="119">
        <v>0</v>
      </c>
      <c r="AQ77" s="22"/>
      <c r="AR77" s="23"/>
      <c r="AS77" s="2"/>
      <c r="AU77" s="13">
        <f t="shared" si="81"/>
        <v>0</v>
      </c>
    </row>
    <row r="78" spans="1:47" s="4" customFormat="1" hidden="1" x14ac:dyDescent="0.2">
      <c r="A78" s="14" t="s">
        <v>40</v>
      </c>
      <c r="C78" s="59">
        <v>12000</v>
      </c>
      <c r="D78" s="4" t="s">
        <v>55</v>
      </c>
      <c r="J78" s="2"/>
      <c r="K78" s="22"/>
      <c r="L78" s="22"/>
      <c r="M78" s="22"/>
      <c r="N78" s="12">
        <f>$C78*(($C$25*E25/12)+($C$26*E26/12)+($C$27*E27/12)+($C$28*E28/12)+($C$29*E29/12)+($C$30*E30/12)+($C$31*E31/12)+($C$32*E32/12))</f>
        <v>0</v>
      </c>
      <c r="O78" s="22"/>
      <c r="P78" s="23"/>
      <c r="Q78" s="2"/>
      <c r="R78" s="22"/>
      <c r="S78" s="22"/>
      <c r="T78" s="22"/>
      <c r="U78" s="12">
        <f>$C78*(($C$25*F25/12)+($C$26*F26/12)+($C$27*F27/12)+($C$28*F28/12)+($C$29*F29/12)+($C$30*F30/12)+($C$31*F31/12)+($C$32*F32/12))</f>
        <v>0</v>
      </c>
      <c r="V78" s="24"/>
      <c r="W78" s="23"/>
      <c r="X78" s="2"/>
      <c r="Y78" s="22"/>
      <c r="Z78" s="22"/>
      <c r="AA78" s="22"/>
      <c r="AB78" s="12">
        <f>$C78*(($C$25*G25/12)+($C$26*G26/12)+($C$27*G27/12)+($C$28*G28/12)+($C$29*G29/12)+($C$30*G30/12)+($C$31*G31/12)+($C$32*G32/12))</f>
        <v>0</v>
      </c>
      <c r="AC78" s="22"/>
      <c r="AD78" s="23"/>
      <c r="AE78" s="2"/>
      <c r="AF78" s="21"/>
      <c r="AG78" s="21"/>
      <c r="AH78" s="21"/>
      <c r="AI78" s="12">
        <f>$C78*(($C$25*H25/12)+($C$26*H26/12)+($C$27*H27/12)+($C$28*H28/12)+($C$29*H29/12)+($C$30*H30/12)+($C$31*H31/12)+($C$32*H32/12))</f>
        <v>0</v>
      </c>
      <c r="AJ78" s="22"/>
      <c r="AK78" s="23"/>
      <c r="AL78" s="2"/>
      <c r="AM78" s="21"/>
      <c r="AN78" s="21"/>
      <c r="AO78" s="21"/>
      <c r="AP78" s="12">
        <f>$C78*(($C$25*I25/12)+($C$26*I26/12)+($C$27*I27/12)+($C$28*I28/12)+($C$29*I29/12)+($C$30*I30/12)+($C$31*I31/12)+($C$32*I32/12))</f>
        <v>0</v>
      </c>
      <c r="AQ78" s="22"/>
      <c r="AR78" s="23"/>
      <c r="AS78" s="2"/>
      <c r="AU78" s="13">
        <f t="shared" si="81"/>
        <v>0</v>
      </c>
    </row>
    <row r="79" spans="1:47" s="4" customFormat="1" hidden="1" x14ac:dyDescent="0.2">
      <c r="A79" s="14" t="s">
        <v>41</v>
      </c>
      <c r="C79" s="26"/>
      <c r="J79" s="2"/>
      <c r="K79" s="22"/>
      <c r="L79" s="22"/>
      <c r="M79" s="22"/>
      <c r="N79" s="91">
        <v>0</v>
      </c>
      <c r="O79" s="22"/>
      <c r="P79" s="23"/>
      <c r="Q79" s="2"/>
      <c r="R79" s="22"/>
      <c r="S79" s="22"/>
      <c r="T79" s="22"/>
      <c r="U79" s="91">
        <v>0</v>
      </c>
      <c r="V79" s="24"/>
      <c r="W79" s="23"/>
      <c r="X79" s="2"/>
      <c r="Y79" s="22"/>
      <c r="Z79" s="22"/>
      <c r="AA79" s="22"/>
      <c r="AB79" s="91">
        <v>0</v>
      </c>
      <c r="AC79" s="22"/>
      <c r="AD79" s="23"/>
      <c r="AE79" s="2"/>
      <c r="AF79" s="21"/>
      <c r="AG79" s="21"/>
      <c r="AH79" s="21"/>
      <c r="AI79" s="119">
        <v>0</v>
      </c>
      <c r="AJ79" s="22"/>
      <c r="AK79" s="23"/>
      <c r="AL79" s="2"/>
      <c r="AM79" s="21"/>
      <c r="AN79" s="21"/>
      <c r="AO79" s="21"/>
      <c r="AP79" s="119">
        <v>0</v>
      </c>
      <c r="AQ79" s="22"/>
      <c r="AR79" s="23"/>
      <c r="AS79" s="2"/>
      <c r="AU79" s="13">
        <f t="shared" si="81"/>
        <v>0</v>
      </c>
    </row>
    <row r="80" spans="1:47" s="4" customFormat="1" hidden="1" x14ac:dyDescent="0.2">
      <c r="A80" s="14" t="s">
        <v>42</v>
      </c>
      <c r="C80" s="26"/>
      <c r="J80" s="2"/>
      <c r="K80" s="22"/>
      <c r="L80" s="22"/>
      <c r="M80" s="22"/>
      <c r="N80" s="91">
        <v>0</v>
      </c>
      <c r="O80" s="22"/>
      <c r="P80" s="23"/>
      <c r="Q80" s="2"/>
      <c r="R80" s="22"/>
      <c r="S80" s="22"/>
      <c r="T80" s="22"/>
      <c r="U80" s="91">
        <v>0</v>
      </c>
      <c r="V80" s="24"/>
      <c r="W80" s="23"/>
      <c r="X80" s="2"/>
      <c r="Y80" s="22"/>
      <c r="Z80" s="22"/>
      <c r="AA80" s="22"/>
      <c r="AB80" s="91">
        <v>0</v>
      </c>
      <c r="AC80" s="22"/>
      <c r="AD80" s="23"/>
      <c r="AE80" s="2"/>
      <c r="AF80" s="21"/>
      <c r="AG80" s="21"/>
      <c r="AH80" s="21"/>
      <c r="AI80" s="119">
        <v>0</v>
      </c>
      <c r="AJ80" s="22"/>
      <c r="AK80" s="23"/>
      <c r="AL80" s="2"/>
      <c r="AM80" s="21"/>
      <c r="AN80" s="21"/>
      <c r="AO80" s="21"/>
      <c r="AP80" s="119">
        <v>0</v>
      </c>
      <c r="AQ80" s="22"/>
      <c r="AR80" s="23"/>
      <c r="AS80" s="2"/>
      <c r="AU80" s="13">
        <f t="shared" si="81"/>
        <v>0</v>
      </c>
    </row>
    <row r="81" spans="1:55" s="4" customFormat="1" x14ac:dyDescent="0.2">
      <c r="D81" s="80" t="s">
        <v>73</v>
      </c>
      <c r="J81" s="2"/>
      <c r="K81" s="18"/>
      <c r="L81" s="18"/>
      <c r="M81" s="18"/>
      <c r="N81" s="15">
        <f>SUM(N67:N80)</f>
        <v>0</v>
      </c>
      <c r="O81" s="18"/>
      <c r="P81" s="19"/>
      <c r="Q81" s="2"/>
      <c r="R81" s="18"/>
      <c r="S81" s="18"/>
      <c r="T81" s="18"/>
      <c r="U81" s="15">
        <f>SUM(U67:U80)</f>
        <v>0</v>
      </c>
      <c r="V81" s="20"/>
      <c r="W81" s="19"/>
      <c r="X81" s="2"/>
      <c r="Y81" s="18"/>
      <c r="Z81" s="18"/>
      <c r="AA81" s="18"/>
      <c r="AB81" s="15">
        <f>SUM(AB67:AB80)</f>
        <v>0</v>
      </c>
      <c r="AC81" s="18"/>
      <c r="AD81" s="19"/>
      <c r="AE81" s="2"/>
      <c r="AF81" s="21"/>
      <c r="AG81" s="21"/>
      <c r="AH81" s="21"/>
      <c r="AI81" s="15">
        <f>SUM(AI67:AI80)</f>
        <v>0</v>
      </c>
      <c r="AJ81" s="18"/>
      <c r="AK81" s="19"/>
      <c r="AL81" s="2"/>
      <c r="AM81" s="21"/>
      <c r="AN81" s="21"/>
      <c r="AO81" s="21"/>
      <c r="AP81" s="15">
        <f>SUM(AP67:AP80)</f>
        <v>0</v>
      </c>
      <c r="AQ81" s="18"/>
      <c r="AR81" s="19"/>
      <c r="AS81" s="2"/>
      <c r="AU81" s="15">
        <f>SUM(AU67:AU80)</f>
        <v>0</v>
      </c>
      <c r="BC81" s="66"/>
    </row>
    <row r="82" spans="1:55" s="4" customFormat="1" x14ac:dyDescent="0.2">
      <c r="J82" s="2"/>
      <c r="K82" s="18"/>
      <c r="L82" s="18"/>
      <c r="M82" s="18"/>
      <c r="N82" s="10"/>
      <c r="O82" s="18"/>
      <c r="P82" s="19"/>
      <c r="Q82" s="2"/>
      <c r="R82" s="18"/>
      <c r="S82" s="18"/>
      <c r="T82" s="18"/>
      <c r="U82" s="10"/>
      <c r="V82" s="20"/>
      <c r="W82" s="19"/>
      <c r="X82" s="2"/>
      <c r="Y82" s="18"/>
      <c r="Z82" s="18"/>
      <c r="AA82" s="18"/>
      <c r="AB82" s="10"/>
      <c r="AC82" s="18"/>
      <c r="AD82" s="19"/>
      <c r="AE82" s="2"/>
      <c r="AF82" s="21"/>
      <c r="AG82" s="21"/>
      <c r="AH82" s="21"/>
      <c r="AI82" s="10"/>
      <c r="AJ82" s="18"/>
      <c r="AK82" s="19"/>
      <c r="AL82" s="2"/>
      <c r="AM82" s="21"/>
      <c r="AN82" s="21"/>
      <c r="AO82" s="21"/>
      <c r="AP82" s="10"/>
      <c r="AQ82" s="18"/>
      <c r="AR82" s="19"/>
      <c r="AS82" s="2"/>
      <c r="AU82" s="13"/>
    </row>
    <row r="83" spans="1:55" s="4" customFormat="1" x14ac:dyDescent="0.2">
      <c r="A83" s="1" t="s">
        <v>29</v>
      </c>
      <c r="J83" s="2"/>
      <c r="K83" s="18"/>
      <c r="L83" s="18"/>
      <c r="M83" s="18"/>
      <c r="N83" s="15">
        <f>N44+N52+N57+N81+N64</f>
        <v>0</v>
      </c>
      <c r="O83" s="18"/>
      <c r="P83" s="19"/>
      <c r="Q83" s="2"/>
      <c r="R83" s="18"/>
      <c r="S83" s="18"/>
      <c r="T83" s="18"/>
      <c r="U83" s="15">
        <f>U44+U52+U57+U81+U64</f>
        <v>0</v>
      </c>
      <c r="V83" s="20"/>
      <c r="W83" s="19"/>
      <c r="X83" s="2"/>
      <c r="Y83" s="18"/>
      <c r="Z83" s="18"/>
      <c r="AA83" s="18"/>
      <c r="AB83" s="15">
        <f>AB44+AB52+AB57+AB81+AB64</f>
        <v>0</v>
      </c>
      <c r="AC83" s="18"/>
      <c r="AD83" s="19"/>
      <c r="AE83" s="2"/>
      <c r="AF83" s="21"/>
      <c r="AG83" s="21"/>
      <c r="AH83" s="21"/>
      <c r="AI83" s="15">
        <f>AI44+AI52+AI57+AI81+AI64</f>
        <v>0</v>
      </c>
      <c r="AJ83" s="18"/>
      <c r="AK83" s="19"/>
      <c r="AL83" s="2"/>
      <c r="AM83" s="21"/>
      <c r="AN83" s="21"/>
      <c r="AO83" s="21"/>
      <c r="AP83" s="15">
        <f>AP44+AP52+AP57+AP81+AP64</f>
        <v>0</v>
      </c>
      <c r="AQ83" s="18"/>
      <c r="AR83" s="19"/>
      <c r="AS83" s="2"/>
      <c r="AU83" s="13">
        <f>AU44+AU52+AU57+AU81+AU64</f>
        <v>0</v>
      </c>
      <c r="AV83" s="10"/>
      <c r="AW83" s="10"/>
      <c r="AX83" s="10"/>
      <c r="AY83" s="10"/>
      <c r="AZ83" s="10"/>
      <c r="BA83" s="73"/>
    </row>
    <row r="84" spans="1:55" s="4" customFormat="1" x14ac:dyDescent="0.2">
      <c r="J84" s="2"/>
      <c r="K84" s="18"/>
      <c r="L84" s="18"/>
      <c r="M84" s="18"/>
      <c r="N84" s="10"/>
      <c r="O84" s="18"/>
      <c r="P84" s="19"/>
      <c r="Q84" s="2"/>
      <c r="R84" s="18"/>
      <c r="S84" s="18"/>
      <c r="T84" s="18"/>
      <c r="U84" s="10"/>
      <c r="V84" s="20"/>
      <c r="W84" s="19"/>
      <c r="X84" s="2"/>
      <c r="Y84" s="18"/>
      <c r="Z84" s="18"/>
      <c r="AA84" s="18"/>
      <c r="AB84" s="10"/>
      <c r="AC84" s="18"/>
      <c r="AD84" s="19"/>
      <c r="AE84" s="2"/>
      <c r="AF84" s="21"/>
      <c r="AG84" s="21"/>
      <c r="AH84" s="21"/>
      <c r="AI84" s="10"/>
      <c r="AJ84" s="18"/>
      <c r="AK84" s="19"/>
      <c r="AL84" s="2"/>
      <c r="AM84" s="21"/>
      <c r="AN84" s="21"/>
      <c r="AO84" s="21"/>
      <c r="AP84" s="10"/>
      <c r="AQ84" s="18"/>
      <c r="AR84" s="19"/>
      <c r="AS84" s="2"/>
      <c r="AU84" s="13"/>
      <c r="AV84" s="10"/>
      <c r="AW84" s="10"/>
      <c r="AX84" s="10"/>
      <c r="AY84" s="10"/>
      <c r="AZ84" s="10"/>
    </row>
    <row r="85" spans="1:55" s="4" customFormat="1" x14ac:dyDescent="0.2">
      <c r="A85" s="76" t="s">
        <v>78</v>
      </c>
      <c r="J85" s="2"/>
      <c r="K85" s="18"/>
      <c r="L85" s="18"/>
      <c r="M85" s="18"/>
      <c r="N85" s="10">
        <f>N83-N52-N71-N72-N73-N74-N75-N78+N91</f>
        <v>0</v>
      </c>
      <c r="O85" s="18"/>
      <c r="P85" s="19"/>
      <c r="Q85" s="2"/>
      <c r="R85" s="18"/>
      <c r="S85" s="18"/>
      <c r="T85" s="18"/>
      <c r="U85" s="10">
        <f>U83-U52-U71-U72-U73-U74-U75-U78+U91</f>
        <v>0</v>
      </c>
      <c r="V85" s="20"/>
      <c r="W85" s="19"/>
      <c r="X85" s="2"/>
      <c r="Y85" s="18"/>
      <c r="Z85" s="18"/>
      <c r="AA85" s="18"/>
      <c r="AB85" s="10">
        <f>AB83-AB52-AB71-AB72-AB73-AB74-AB75-AB78+AB91</f>
        <v>0</v>
      </c>
      <c r="AC85" s="18"/>
      <c r="AD85" s="19"/>
      <c r="AE85" s="2"/>
      <c r="AF85" s="21"/>
      <c r="AG85" s="21"/>
      <c r="AH85" s="21"/>
      <c r="AI85" s="10">
        <f>AI83-AI52-AI71-AI72-AI73-AI74-AI75-AI78+AI91</f>
        <v>0</v>
      </c>
      <c r="AJ85" s="18"/>
      <c r="AK85" s="19"/>
      <c r="AL85" s="2"/>
      <c r="AM85" s="21"/>
      <c r="AN85" s="21"/>
      <c r="AO85" s="21"/>
      <c r="AP85" s="10">
        <f>AP83-AP52-AP71-AP72-AP73-AP74-AP75-AP78+AP91</f>
        <v>0</v>
      </c>
      <c r="AQ85" s="18"/>
      <c r="AR85" s="19"/>
      <c r="AS85" s="2"/>
      <c r="AU85" s="13">
        <f>SUM(N85,U85,AB85,AI85,AP85)</f>
        <v>0</v>
      </c>
      <c r="AV85" s="74"/>
      <c r="AW85" s="74"/>
    </row>
    <row r="86" spans="1:55" s="4" customFormat="1" x14ac:dyDescent="0.2">
      <c r="A86" s="1" t="s">
        <v>30</v>
      </c>
      <c r="J86" s="2"/>
      <c r="K86" s="18"/>
      <c r="L86" s="18"/>
      <c r="M86" s="18"/>
      <c r="N86" s="10">
        <f>ROUND(Totals!$C$86*N85,0)</f>
        <v>0</v>
      </c>
      <c r="O86" s="18"/>
      <c r="P86" s="19"/>
      <c r="Q86" s="2"/>
      <c r="R86" s="18"/>
      <c r="S86" s="18"/>
      <c r="T86" s="18"/>
      <c r="U86" s="10">
        <f>ROUND(Totals!$C$86*U85,0)</f>
        <v>0</v>
      </c>
      <c r="V86" s="20"/>
      <c r="W86" s="19"/>
      <c r="X86" s="2"/>
      <c r="Y86" s="18"/>
      <c r="Z86" s="18"/>
      <c r="AA86" s="18"/>
      <c r="AB86" s="10">
        <f>ROUND(Totals!$C$86*AB85,0)</f>
        <v>0</v>
      </c>
      <c r="AC86" s="18"/>
      <c r="AD86" s="19"/>
      <c r="AE86" s="2"/>
      <c r="AF86" s="21"/>
      <c r="AG86" s="21"/>
      <c r="AH86" s="21"/>
      <c r="AI86" s="10">
        <f>ROUND(Totals!$C$86*AI85,0)</f>
        <v>0</v>
      </c>
      <c r="AJ86" s="18"/>
      <c r="AK86" s="19"/>
      <c r="AL86" s="2"/>
      <c r="AM86" s="21"/>
      <c r="AN86" s="21"/>
      <c r="AO86" s="21"/>
      <c r="AP86" s="10">
        <f>ROUND(Totals!$C$86*AP85,0)</f>
        <v>0</v>
      </c>
      <c r="AQ86" s="18"/>
      <c r="AR86" s="19"/>
      <c r="AS86" s="2"/>
      <c r="AU86" s="13">
        <f>SUM(N86,U86,AB86,AI86,AP86)</f>
        <v>0</v>
      </c>
      <c r="AV86" s="10"/>
      <c r="AW86" s="10"/>
      <c r="AX86" s="10"/>
      <c r="AY86" s="10"/>
      <c r="AZ86" s="10"/>
      <c r="BA86" s="73"/>
    </row>
    <row r="87" spans="1:55" s="4" customFormat="1" x14ac:dyDescent="0.2">
      <c r="A87" s="27"/>
      <c r="B87" s="4" t="s">
        <v>45</v>
      </c>
      <c r="J87" s="2"/>
      <c r="K87" s="18"/>
      <c r="L87" s="18"/>
      <c r="M87" s="18"/>
      <c r="N87" s="10"/>
      <c r="O87" s="18"/>
      <c r="P87" s="19"/>
      <c r="Q87" s="2"/>
      <c r="R87" s="18"/>
      <c r="S87" s="18"/>
      <c r="T87" s="18"/>
      <c r="U87" s="10"/>
      <c r="V87" s="20"/>
      <c r="W87" s="19"/>
      <c r="X87" s="2"/>
      <c r="Y87" s="18"/>
      <c r="Z87" s="18"/>
      <c r="AA87" s="18"/>
      <c r="AB87" s="10"/>
      <c r="AC87" s="18"/>
      <c r="AD87" s="19"/>
      <c r="AE87" s="2"/>
      <c r="AF87" s="21"/>
      <c r="AG87" s="21"/>
      <c r="AH87" s="21"/>
      <c r="AI87" s="10"/>
      <c r="AJ87" s="18"/>
      <c r="AK87" s="19"/>
      <c r="AL87" s="2"/>
      <c r="AM87" s="21"/>
      <c r="AN87" s="21"/>
      <c r="AO87" s="21"/>
      <c r="AP87" s="10"/>
      <c r="AQ87" s="18"/>
      <c r="AR87" s="19"/>
      <c r="AS87" s="2"/>
      <c r="AU87" s="13"/>
      <c r="AV87" s="10"/>
      <c r="AW87" s="10"/>
      <c r="AX87" s="10"/>
      <c r="AY87" s="10"/>
      <c r="AZ87" s="10"/>
    </row>
    <row r="88" spans="1:55" s="4" customFormat="1" ht="13.5" thickBot="1" x14ac:dyDescent="0.25">
      <c r="A88" s="1" t="s">
        <v>31</v>
      </c>
      <c r="J88" s="2"/>
      <c r="K88" s="18"/>
      <c r="L88" s="18"/>
      <c r="M88" s="18"/>
      <c r="N88" s="28">
        <f>N83+N86</f>
        <v>0</v>
      </c>
      <c r="O88" s="18"/>
      <c r="P88" s="19"/>
      <c r="Q88" s="2"/>
      <c r="R88" s="18"/>
      <c r="S88" s="18"/>
      <c r="T88" s="18"/>
      <c r="U88" s="28">
        <f>U83+U86</f>
        <v>0</v>
      </c>
      <c r="V88" s="20"/>
      <c r="W88" s="19"/>
      <c r="X88" s="2"/>
      <c r="Y88" s="18"/>
      <c r="Z88" s="18"/>
      <c r="AA88" s="18"/>
      <c r="AB88" s="28">
        <f>AB83+AB86</f>
        <v>0</v>
      </c>
      <c r="AC88" s="18"/>
      <c r="AD88" s="19"/>
      <c r="AE88" s="2"/>
      <c r="AF88" s="21"/>
      <c r="AG88" s="21"/>
      <c r="AH88" s="21"/>
      <c r="AI88" s="28">
        <f>AI83+AI86</f>
        <v>0</v>
      </c>
      <c r="AJ88" s="18"/>
      <c r="AK88" s="19"/>
      <c r="AL88" s="2"/>
      <c r="AM88" s="21"/>
      <c r="AN88" s="21"/>
      <c r="AO88" s="21"/>
      <c r="AP88" s="28">
        <f>AP83+AP86</f>
        <v>0</v>
      </c>
      <c r="AQ88" s="18"/>
      <c r="AR88" s="19"/>
      <c r="AS88" s="2"/>
      <c r="AU88" s="60">
        <f t="shared" ref="AU88" si="83">AU83+AU86</f>
        <v>0</v>
      </c>
      <c r="AV88" s="10"/>
      <c r="AW88" s="10"/>
      <c r="AX88" s="10"/>
      <c r="AY88" s="10"/>
      <c r="AZ88" s="10"/>
      <c r="BA88" s="73"/>
      <c r="BB88" s="3"/>
      <c r="BC88" s="73"/>
    </row>
    <row r="89" spans="1:55" s="4" customFormat="1" ht="13.5" thickTop="1" x14ac:dyDescent="0.2">
      <c r="J89" s="2"/>
      <c r="K89" s="18"/>
      <c r="L89" s="18"/>
      <c r="M89" s="18"/>
      <c r="N89" s="10"/>
      <c r="O89" s="18"/>
      <c r="P89" s="19"/>
      <c r="Q89" s="2"/>
      <c r="R89" s="18"/>
      <c r="S89" s="18"/>
      <c r="T89" s="18"/>
      <c r="U89" s="10"/>
      <c r="V89" s="20"/>
      <c r="W89" s="19"/>
      <c r="X89" s="2"/>
      <c r="Y89" s="18"/>
      <c r="Z89" s="18"/>
      <c r="AA89" s="18"/>
      <c r="AB89" s="10"/>
      <c r="AC89" s="18"/>
      <c r="AD89" s="19"/>
      <c r="AE89" s="2"/>
      <c r="AF89" s="21"/>
      <c r="AG89" s="21"/>
      <c r="AH89" s="21"/>
      <c r="AI89" s="10"/>
      <c r="AJ89" s="18"/>
      <c r="AK89" s="19"/>
      <c r="AL89" s="2"/>
      <c r="AM89" s="21"/>
      <c r="AN89" s="21"/>
      <c r="AO89" s="21"/>
      <c r="AP89" s="10"/>
      <c r="AQ89" s="18"/>
      <c r="AR89" s="19"/>
      <c r="AS89" s="2"/>
      <c r="AU89" s="13"/>
    </row>
    <row r="90" spans="1:55" s="4" customFormat="1" x14ac:dyDescent="0.2">
      <c r="J90" s="2"/>
      <c r="K90" s="18"/>
      <c r="L90" s="18"/>
      <c r="M90" s="18"/>
      <c r="N90" s="10"/>
      <c r="O90" s="18"/>
      <c r="P90" s="19"/>
      <c r="Q90" s="2"/>
      <c r="R90" s="18"/>
      <c r="S90" s="18"/>
      <c r="T90" s="18"/>
      <c r="U90" s="10"/>
      <c r="V90" s="20"/>
      <c r="W90" s="19"/>
      <c r="X90" s="2"/>
      <c r="Y90" s="18"/>
      <c r="Z90" s="18"/>
      <c r="AA90" s="18"/>
      <c r="AB90" s="10"/>
      <c r="AC90" s="18"/>
      <c r="AD90" s="19"/>
      <c r="AE90" s="2"/>
      <c r="AF90" s="21"/>
      <c r="AG90" s="21"/>
      <c r="AH90" s="21"/>
      <c r="AI90" s="10"/>
      <c r="AJ90" s="18"/>
      <c r="AK90" s="19"/>
      <c r="AL90" s="2"/>
      <c r="AM90" s="21"/>
      <c r="AN90" s="21"/>
      <c r="AO90" s="21"/>
      <c r="AP90" s="10"/>
      <c r="AQ90" s="18"/>
      <c r="AR90" s="19"/>
      <c r="AS90" s="2"/>
      <c r="AU90" s="13"/>
    </row>
    <row r="91" spans="1:55" s="4" customFormat="1" x14ac:dyDescent="0.2">
      <c r="A91" s="82" t="s">
        <v>44</v>
      </c>
      <c r="J91" s="2"/>
      <c r="K91" s="18"/>
      <c r="L91" s="18"/>
      <c r="M91" s="18"/>
      <c r="N91" s="10">
        <f>IF(N71&gt;25000,25000,N71)+IF(N72&gt;25000,25000,N72)+IF(N73&gt;25000,25000,N73)+IF(N74&gt;25000,25000,N74)+IF(N75&gt;25000,25000,N75)</f>
        <v>0</v>
      </c>
      <c r="O91" s="18"/>
      <c r="P91" s="19"/>
      <c r="Q91" s="2"/>
      <c r="R91" s="18"/>
      <c r="S91" s="18"/>
      <c r="T91" s="18"/>
      <c r="U91" s="10">
        <f>_xlfn.IFS(U71=0,0,N71&gt;25000,0,U71+N71&lt;25001,U71,U71+N71&gt;25000,25000-N71)+_xlfn.IFS(U72=0,0,N72&gt;25000,0,U72+N72&lt;25001,U72,U72+N72&gt;25000,25000-N72)+_xlfn.IFS(U74=0,0,N74&gt;25000,0,U74+N74&lt;25001,U74,U74+N74&gt;25000,25000-N74)+_xlfn.IFS(U75=0,0,N75&gt;25000,0,U75+N75&lt;25001,U75,U75+N75&gt;25000,25000-N75)</f>
        <v>0</v>
      </c>
      <c r="V91" s="20"/>
      <c r="W91" s="19"/>
      <c r="X91" s="2"/>
      <c r="Y91" s="18"/>
      <c r="Z91" s="18"/>
      <c r="AA91" s="18"/>
      <c r="AB91" s="84">
        <f>_xlfn.IFS(AB71=0,0,N71+U71&gt;25000,0,AB71+U71+N71&lt;25001,AB71,AB71+U71+N71&gt;25000,25000-N71-U71)+_xlfn.IFS(AB72=0,0,N72+U72&gt;25000,0,AB72+U72+N72&lt;25001,AB72,AB72+U72+N72&gt;25000,25000-N72-U72)+_xlfn.IFS(AB74=0,0,N74+U74&gt;25000,0,AB74+U74+N74&lt;25001,AB74,AB74+U74+N74&gt;25000,25000-N74-U74)+_xlfn.IFS(AB75=0,0,N75+U75&gt;25000,0,AB75+U75+N75&lt;25001,AB75,AB75+U75+N75&gt;25000,25000-N75-U75)</f>
        <v>0</v>
      </c>
      <c r="AC91" s="18"/>
      <c r="AD91" s="19"/>
      <c r="AE91" s="2"/>
      <c r="AF91" s="21"/>
      <c r="AG91" s="21"/>
      <c r="AH91" s="21"/>
      <c r="AI91" s="84">
        <f>_xlfn.IFS(AI71=0,0,N71+U71+AB71&gt;25000,0,AI71+AB71+U71+N71&lt;25001,AI1,AI71+AB71+U71+N71&gt;25000,25000-N71-U71-AB71)+_xlfn.IFS(AI72=0,0,N72+U72+AB72&gt;25000,0,AI72+AB72+U72+N72&lt;25001,AI72,AI72+AB72+U72+N72&gt;25000,25000-N72-U72-AB72)+_xlfn.IFS(AI74=0,0,N74+U74+AB74&gt;25000,0,AI74+AB74+U74+N74&lt;25001,AI74,AI74+AB74+U74+N74&gt;25000,25000-N74-U74-AB74)+_xlfn.IFS(AI75=0,0,N75+U75+AB75&gt;25000,0,AI75+AB75+U75+N75&lt;25001,AI75,AI75+AB75+U75+N75&gt;25000,25000-N75-U75-AB75)</f>
        <v>0</v>
      </c>
      <c r="AJ91" s="18"/>
      <c r="AK91" s="19"/>
      <c r="AL91" s="2"/>
      <c r="AM91" s="21"/>
      <c r="AN91" s="21"/>
      <c r="AO91" s="21"/>
      <c r="AP91" s="84">
        <f>_xlfn.IFS(AP71=0,0,N71+U71+AB71+AI71&gt;25000,0,AP71+AI71+AB71+U71+N71&lt;25001,AP71,AP71+AI71+AB71+U71+N71&gt;25000,25000-N71-U71-AB71-AI71)+_xlfn.IFS(AP72=0,0,N72+U72+AB72+AI72&gt;25000,0,AP72+AI72+AB72+U72+N72&lt;25001,AP72,AP72+AI72+AB72+U72+N72&gt;25000,25000-N72-U72-AB72-AI72)+_xlfn.IFS(AP74=0,0,N74+U74+AB74+AI74&gt;25000,0,AP74+AI74+AB74+U74+N74&lt;25001,AP74,AP74+AI74+AB74+U74+N74&gt;25000,25000-N74-U74-AB74-AI74)+_xlfn.IFS(AP75=0,0,N75+U75+AB75+AI75&gt;25000,0,AP75+AI75+AB75+U75+N75&lt;25001,AP75,AP75+AI75+AB75+U75+N75&gt;25000,25000-N75-U75-AB75-AI75)</f>
        <v>0</v>
      </c>
      <c r="AQ91" s="18"/>
      <c r="AR91" s="19"/>
      <c r="AS91" s="2"/>
      <c r="AU91" s="13">
        <f>AP91+AI91+AB91+U91+N91</f>
        <v>0</v>
      </c>
      <c r="AV91" s="73"/>
    </row>
    <row r="92" spans="1:55" s="4" customFormat="1" x14ac:dyDescent="0.2">
      <c r="I92" s="17"/>
      <c r="J92" s="17"/>
      <c r="K92" s="17"/>
      <c r="L92" s="17"/>
      <c r="M92" s="17"/>
      <c r="P92" s="5"/>
      <c r="R92" s="10"/>
      <c r="S92" s="10"/>
      <c r="T92" s="10"/>
      <c r="W92" s="5"/>
      <c r="AD92" s="5"/>
      <c r="AK92" s="5"/>
      <c r="AR92" s="5"/>
      <c r="AU92" s="5"/>
    </row>
    <row r="93" spans="1:55" s="4" customFormat="1" x14ac:dyDescent="0.2">
      <c r="I93" s="17"/>
      <c r="J93" s="17"/>
      <c r="K93" s="17"/>
      <c r="L93" s="17"/>
      <c r="M93" s="17"/>
      <c r="N93" s="3"/>
      <c r="P93" s="5"/>
      <c r="R93" s="10"/>
      <c r="S93" s="10"/>
      <c r="T93" s="10"/>
      <c r="U93" s="3"/>
      <c r="W93" s="5"/>
      <c r="AB93" s="3"/>
      <c r="AD93" s="5"/>
      <c r="AI93" s="3"/>
      <c r="AK93" s="5"/>
      <c r="AR93" s="5"/>
      <c r="AU93" s="3"/>
    </row>
    <row r="94" spans="1:55" s="4" customFormat="1" x14ac:dyDescent="0.2">
      <c r="K94" s="17"/>
      <c r="L94" s="17"/>
      <c r="M94" s="17"/>
      <c r="R94" s="10"/>
      <c r="S94" s="10"/>
      <c r="T94" s="10"/>
    </row>
    <row r="95" spans="1:55" s="4" customFormat="1" x14ac:dyDescent="0.2">
      <c r="K95" s="17"/>
      <c r="L95" s="17"/>
      <c r="M95" s="17"/>
      <c r="R95" s="10"/>
      <c r="S95" s="10"/>
      <c r="T95" s="10"/>
    </row>
    <row r="96" spans="1:55" s="4" customFormat="1" ht="15" x14ac:dyDescent="0.2">
      <c r="B96" s="57"/>
      <c r="K96" s="10"/>
      <c r="L96" s="10"/>
      <c r="M96" s="10"/>
      <c r="O96" s="57"/>
      <c r="P96" s="57"/>
      <c r="Q96" s="57"/>
      <c r="U96" s="57"/>
      <c r="V96" s="58"/>
      <c r="W96" s="58"/>
      <c r="Y96" s="58"/>
      <c r="Z96" s="58"/>
      <c r="AA96" s="58"/>
      <c r="AB96" s="57"/>
      <c r="AC96" s="58"/>
      <c r="AE96" s="58"/>
      <c r="AF96" s="58"/>
      <c r="AG96" s="58"/>
      <c r="AH96" s="58"/>
      <c r="AI96" s="57"/>
      <c r="AP96" s="57"/>
    </row>
    <row r="97" spans="2:42" s="4" customFormat="1" ht="15" x14ac:dyDescent="0.2">
      <c r="K97" s="10"/>
      <c r="L97" s="10"/>
      <c r="M97" s="10"/>
      <c r="N97" s="31"/>
      <c r="R97" s="10"/>
      <c r="S97" s="10"/>
      <c r="T97" s="10"/>
      <c r="U97" s="29"/>
      <c r="AB97" s="32"/>
      <c r="AI97" s="29"/>
      <c r="AP97" s="29"/>
    </row>
    <row r="98" spans="2:42" s="4" customFormat="1" ht="15" x14ac:dyDescent="0.2">
      <c r="B98" s="30"/>
      <c r="K98" s="10"/>
      <c r="L98" s="10"/>
      <c r="M98" s="10"/>
      <c r="R98" s="10"/>
      <c r="S98" s="10"/>
      <c r="T98" s="10"/>
    </row>
    <row r="99" spans="2:42" s="4" customFormat="1" x14ac:dyDescent="0.2">
      <c r="K99" s="10"/>
      <c r="L99" s="10"/>
      <c r="M99" s="10"/>
      <c r="R99" s="10"/>
      <c r="S99" s="10"/>
      <c r="T99" s="10"/>
    </row>
    <row r="100" spans="2:42" s="4" customFormat="1" x14ac:dyDescent="0.2">
      <c r="K100" s="10"/>
      <c r="L100" s="10"/>
      <c r="M100" s="10"/>
      <c r="R100" s="10"/>
      <c r="S100" s="10"/>
      <c r="T100" s="10"/>
    </row>
    <row r="101" spans="2:42" s="4" customFormat="1" x14ac:dyDescent="0.2">
      <c r="K101" s="10"/>
      <c r="L101" s="10"/>
      <c r="M101" s="10"/>
      <c r="R101" s="10"/>
      <c r="S101" s="10"/>
      <c r="T101" s="10"/>
    </row>
    <row r="102" spans="2:42" s="4" customFormat="1" x14ac:dyDescent="0.2">
      <c r="K102" s="10"/>
      <c r="L102" s="10"/>
      <c r="M102" s="10"/>
      <c r="R102" s="10"/>
      <c r="S102" s="10"/>
      <c r="T102" s="10"/>
    </row>
    <row r="103" spans="2:42" s="4" customFormat="1" x14ac:dyDescent="0.2">
      <c r="B103" s="14"/>
      <c r="C103" s="14"/>
      <c r="D103" s="14"/>
      <c r="K103" s="10"/>
      <c r="L103" s="10"/>
      <c r="M103" s="10"/>
      <c r="R103" s="10"/>
      <c r="S103" s="10"/>
      <c r="T103" s="10"/>
    </row>
    <row r="104" spans="2:42" s="4" customFormat="1" x14ac:dyDescent="0.2">
      <c r="K104" s="10"/>
      <c r="L104" s="10"/>
      <c r="M104" s="10"/>
      <c r="R104" s="10"/>
      <c r="S104" s="10"/>
      <c r="T104" s="10"/>
    </row>
  </sheetData>
  <mergeCells count="14">
    <mergeCell ref="AP4:AR4"/>
    <mergeCell ref="E14:I14"/>
    <mergeCell ref="C4:D4"/>
    <mergeCell ref="E4:I4"/>
    <mergeCell ref="N4:P4"/>
    <mergeCell ref="U4:W4"/>
    <mergeCell ref="AB4:AD4"/>
    <mergeCell ref="AI4:AK4"/>
    <mergeCell ref="AM2:AR2"/>
    <mergeCell ref="E2:I2"/>
    <mergeCell ref="K2:P2"/>
    <mergeCell ref="R2:W2"/>
    <mergeCell ref="Y2:AD2"/>
    <mergeCell ref="AF2:A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Totals</vt:lpstr>
      <vt:lpstr>Lead PI</vt:lpstr>
      <vt:lpstr>UW Co-I 1</vt:lpstr>
      <vt:lpstr>UW Co-I 2</vt:lpstr>
      <vt:lpstr>UW Co-I 3</vt:lpstr>
      <vt:lpstr>UW Co-I 4</vt:lpstr>
      <vt:lpstr>UW Co-I 5</vt:lpstr>
      <vt:lpstr>UW Co-I 6</vt:lpstr>
      <vt:lpstr>External Subs</vt:lpstr>
      <vt:lpstr>Travel</vt:lpstr>
      <vt:lpstr>Supplies</vt:lpstr>
      <vt:lpstr>Domestic_Intl</vt:lpstr>
      <vt:lpstr>GraduateStudents</vt:lpstr>
      <vt:lpstr>Totals!Print_Area</vt:lpstr>
      <vt:lpstr>Project</vt:lpstr>
      <vt:lpstr>Total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Aided Engineering</dc:creator>
  <cp:lastModifiedBy>rsmith48</cp:lastModifiedBy>
  <cp:lastPrinted>2006-06-22T20:02:07Z</cp:lastPrinted>
  <dcterms:created xsi:type="dcterms:W3CDTF">1998-02-16T14:54:56Z</dcterms:created>
  <dcterms:modified xsi:type="dcterms:W3CDTF">2023-09-07T18:24:23Z</dcterms:modified>
</cp:coreProperties>
</file>