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olinar\Downloads\"/>
    </mc:Choice>
  </mc:AlternateContent>
  <xr:revisionPtr revIDLastSave="0" documentId="13_ncr:1_{89A8D2D6-5EEF-441F-9C43-794F9721A900}" xr6:coauthVersionLast="47" xr6:coauthVersionMax="47" xr10:uidLastSave="{00000000-0000-0000-0000-000000000000}"/>
  <bookViews>
    <workbookView xWindow="6840" yWindow="3570" windowWidth="28230" windowHeight="15435" xr2:uid="{9FFED552-A5AB-443E-9BB3-D4FA3EEC00D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1" l="1"/>
  <c r="E20" i="1"/>
  <c r="E12" i="1" l="1"/>
  <c r="J12" i="1"/>
  <c r="E70" i="1"/>
  <c r="G46" i="1" l="1"/>
  <c r="J46" i="1" s="1"/>
  <c r="C20" i="1"/>
  <c r="G64" i="1"/>
  <c r="J64" i="1" s="1"/>
  <c r="G68" i="1"/>
  <c r="J68" i="1" s="1"/>
  <c r="G62" i="1"/>
  <c r="J62" i="1" s="1"/>
  <c r="G66" i="1"/>
  <c r="J66" i="1" s="1"/>
  <c r="G50" i="1"/>
  <c r="J50" i="1" s="1"/>
  <c r="G54" i="1"/>
  <c r="J54" i="1" s="1"/>
  <c r="G58" i="1"/>
  <c r="J58" i="1" s="1"/>
  <c r="G52" i="1"/>
  <c r="J52" i="1" s="1"/>
  <c r="G56" i="1"/>
  <c r="J56" i="1" s="1"/>
  <c r="G60" i="1"/>
  <c r="J60" i="1" s="1"/>
  <c r="G32" i="1"/>
  <c r="G36" i="1"/>
  <c r="G38" i="1"/>
  <c r="J38" i="1" s="1"/>
  <c r="G42" i="1"/>
  <c r="G48" i="1"/>
  <c r="G44" i="1"/>
  <c r="G34" i="1"/>
  <c r="G40" i="1"/>
  <c r="J40" i="1" s="1"/>
  <c r="G30" i="1"/>
  <c r="G70" i="1" l="1"/>
  <c r="Q64" i="1"/>
  <c r="M68" i="1"/>
  <c r="M64" i="1"/>
  <c r="M66" i="1"/>
  <c r="M62" i="1"/>
  <c r="Q66" i="1"/>
  <c r="Q62" i="1"/>
  <c r="Q68" i="1"/>
  <c r="M46" i="1"/>
  <c r="M58" i="1"/>
  <c r="M54" i="1"/>
  <c r="M50" i="1"/>
  <c r="M60" i="1"/>
  <c r="M56" i="1"/>
  <c r="M52" i="1"/>
  <c r="Q56" i="1"/>
  <c r="Q52" i="1"/>
  <c r="Q58" i="1"/>
  <c r="Q54" i="1"/>
  <c r="Q60" i="1"/>
  <c r="Q50" i="1"/>
  <c r="I18" i="1"/>
  <c r="I21" i="1" s="1"/>
  <c r="M48" i="1"/>
  <c r="Q38" i="1"/>
  <c r="M44" i="1"/>
  <c r="M42" i="1"/>
  <c r="Q40" i="1"/>
  <c r="M36" i="1"/>
  <c r="M40" i="1"/>
  <c r="M34" i="1"/>
  <c r="M32" i="1"/>
  <c r="Q46" i="1"/>
  <c r="J30" i="1"/>
  <c r="M30" i="1"/>
  <c r="M38" i="1"/>
  <c r="J48" i="1"/>
  <c r="Q48" i="1" s="1"/>
  <c r="J42" i="1"/>
  <c r="Q42" i="1" s="1"/>
  <c r="J36" i="1"/>
  <c r="Q36" i="1" s="1"/>
  <c r="J32" i="1"/>
  <c r="Q32" i="1" s="1"/>
  <c r="J34" i="1"/>
  <c r="Q34" i="1" s="1"/>
  <c r="J44" i="1"/>
  <c r="Q44" i="1" s="1"/>
  <c r="Q30" i="1" l="1"/>
  <c r="Q70" i="1" s="1"/>
  <c r="J70" i="1"/>
  <c r="M70" i="1"/>
  <c r="D29" i="1"/>
  <c r="D28" i="1"/>
  <c r="E29" i="1" l="1"/>
  <c r="Q29" i="1" s="1"/>
  <c r="E28" i="1"/>
  <c r="Q28" i="1" s="1"/>
</calcChain>
</file>

<file path=xl/sharedStrings.xml><?xml version="1.0" encoding="utf-8"?>
<sst xmlns="http://schemas.openxmlformats.org/spreadsheetml/2006/main" count="45" uniqueCount="44">
  <si>
    <t>Project 1</t>
  </si>
  <si>
    <t>Project 2</t>
  </si>
  <si>
    <t>Project 3</t>
  </si>
  <si>
    <t>Project 4</t>
  </si>
  <si>
    <t>Project 5</t>
  </si>
  <si>
    <t>RSP Salary Cap Guidance</t>
  </si>
  <si>
    <t>DHHS Salary Cap</t>
  </si>
  <si>
    <t>Resources and Guidelines</t>
  </si>
  <si>
    <t>Select Pay Basis</t>
  </si>
  <si>
    <t>Select Eligible 
Salary Cap Rate</t>
  </si>
  <si>
    <t>PI Name</t>
  </si>
  <si>
    <t>PI Salary Amount</t>
  </si>
  <si>
    <t>Allowable 
$ on Awards (monthly)</t>
  </si>
  <si>
    <t>Biweekly Salary Amount</t>
  </si>
  <si>
    <t>Project 6</t>
  </si>
  <si>
    <t>Project 7</t>
  </si>
  <si>
    <t>Project 8</t>
  </si>
  <si>
    <t>Project 9</t>
  </si>
  <si>
    <t>Project 10</t>
  </si>
  <si>
    <t>Input Committed %</t>
  </si>
  <si>
    <t>Prorated % 
for Salary Cap</t>
  </si>
  <si>
    <t>TOTALS</t>
  </si>
  <si>
    <t>Input Project / Award Information</t>
  </si>
  <si>
    <t>Non-sponsored / Cap Gap %</t>
  </si>
  <si>
    <t>Amount to Allocate 
to Non-sponsored / Cap Gap</t>
  </si>
  <si>
    <t>Allowable $ 
on DHHS Cap Awards</t>
  </si>
  <si>
    <t>Allowable $ on Awards with 
DHHS Salary Cap</t>
  </si>
  <si>
    <t>Allowable % 
on DHHS Awards</t>
  </si>
  <si>
    <t>Per Biweekly Pay Period</t>
  </si>
  <si>
    <t>Project 11</t>
  </si>
  <si>
    <t>Project 12</t>
  </si>
  <si>
    <t>Project 13</t>
  </si>
  <si>
    <t>Project 14</t>
  </si>
  <si>
    <t>Project 15</t>
  </si>
  <si>
    <t>Project 16</t>
  </si>
  <si>
    <t>Project 17</t>
  </si>
  <si>
    <t>Project 18</t>
  </si>
  <si>
    <t>Project 19</t>
  </si>
  <si>
    <t>Project 20</t>
  </si>
  <si>
    <t>Base Salary Rate for 
C-Basis (Academic / 9 month) Appointments</t>
  </si>
  <si>
    <t>Select One</t>
  </si>
  <si>
    <t>RSP Salary Lookup Tool</t>
  </si>
  <si>
    <t>Non-sponsored / Cap Gap $</t>
  </si>
  <si>
    <t>Input or select dropdown data in cells outlined in RED (contained in boxes numbered 1-4).  Other cells contain formulas and should not be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</si>
</sst>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u/>
      <sz val="11"/>
      <color theme="10"/>
      <name val="Calibri"/>
      <family val="2"/>
      <scheme val="minor"/>
    </font>
    <font>
      <b/>
      <i/>
      <sz val="12"/>
      <color theme="1"/>
      <name val="Calibri"/>
      <family val="2"/>
      <scheme val="minor"/>
    </font>
    <font>
      <sz val="8"/>
      <name val="Calibri"/>
      <family val="2"/>
      <scheme val="minor"/>
    </font>
    <font>
      <b/>
      <i/>
      <sz val="11"/>
      <color rgb="FFFF0000"/>
      <name val="Calibri"/>
      <family val="2"/>
      <scheme val="minor"/>
    </font>
    <font>
      <b/>
      <sz val="12"/>
      <color rgb="FF0070C0"/>
      <name val="Calibri"/>
      <family val="2"/>
      <scheme val="minor"/>
    </font>
    <font>
      <i/>
      <sz val="11"/>
      <color theme="1"/>
      <name val="Calibri"/>
      <family val="2"/>
      <scheme val="minor"/>
    </font>
    <font>
      <b/>
      <sz val="12"/>
      <color rgb="FFFF0000"/>
      <name val="Calibri"/>
      <family val="2"/>
      <scheme val="minor"/>
    </font>
    <font>
      <b/>
      <i/>
      <sz val="14"/>
      <color theme="1"/>
      <name val="Calibri"/>
      <family val="2"/>
      <scheme val="minor"/>
    </font>
    <font>
      <b/>
      <sz val="11"/>
      <color theme="1"/>
      <name val="Wingdings"/>
      <charset val="2"/>
    </font>
    <font>
      <b/>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4" tint="0.39997558519241921"/>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69">
    <xf numFmtId="0" fontId="0" fillId="0" borderId="0" xfId="0"/>
    <xf numFmtId="44" fontId="8" fillId="0" borderId="0" xfId="1" applyFont="1" applyProtection="1">
      <protection locked="0"/>
    </xf>
    <xf numFmtId="44" fontId="0" fillId="0" borderId="0" xfId="1" applyFont="1" applyProtection="1">
      <protection locked="0"/>
    </xf>
    <xf numFmtId="0" fontId="0" fillId="0" borderId="0" xfId="1" applyNumberFormat="1" applyFont="1" applyProtection="1">
      <protection locked="0"/>
    </xf>
    <xf numFmtId="44" fontId="0" fillId="3" borderId="11" xfId="1" applyFont="1" applyFill="1" applyBorder="1" applyProtection="1">
      <protection locked="0"/>
    </xf>
    <xf numFmtId="44" fontId="0" fillId="3" borderId="12" xfId="1" applyFont="1" applyFill="1" applyBorder="1" applyProtection="1">
      <protection locked="0"/>
    </xf>
    <xf numFmtId="44" fontId="0" fillId="3" borderId="13" xfId="1" applyFont="1" applyFill="1" applyBorder="1" applyProtection="1">
      <protection locked="0"/>
    </xf>
    <xf numFmtId="44" fontId="0" fillId="9" borderId="11" xfId="1" applyFont="1" applyFill="1" applyBorder="1" applyProtection="1">
      <protection locked="0"/>
    </xf>
    <xf numFmtId="44" fontId="0" fillId="9" borderId="12" xfId="1" applyFont="1" applyFill="1" applyBorder="1" applyProtection="1">
      <protection locked="0"/>
    </xf>
    <xf numFmtId="0" fontId="4" fillId="9" borderId="12" xfId="1" applyNumberFormat="1" applyFont="1" applyFill="1" applyBorder="1" applyProtection="1">
      <protection locked="0"/>
    </xf>
    <xf numFmtId="44" fontId="0" fillId="9" borderId="13" xfId="1" applyFont="1" applyFill="1" applyBorder="1" applyProtection="1">
      <protection locked="0"/>
    </xf>
    <xf numFmtId="44" fontId="0" fillId="3" borderId="14" xfId="1" applyFont="1" applyFill="1" applyBorder="1" applyProtection="1">
      <protection locked="0"/>
    </xf>
    <xf numFmtId="44" fontId="2" fillId="3" borderId="0" xfId="1" applyFont="1" applyFill="1" applyBorder="1" applyProtection="1">
      <protection locked="0"/>
    </xf>
    <xf numFmtId="44" fontId="0" fillId="3" borderId="0" xfId="1" applyFont="1" applyFill="1" applyBorder="1" applyProtection="1">
      <protection locked="0"/>
    </xf>
    <xf numFmtId="44" fontId="2" fillId="3" borderId="0" xfId="1" applyFont="1" applyFill="1" applyBorder="1" applyAlignment="1" applyProtection="1">
      <alignment horizontal="center"/>
      <protection locked="0"/>
    </xf>
    <xf numFmtId="44" fontId="2" fillId="3" borderId="15" xfId="1" applyFont="1" applyFill="1" applyBorder="1" applyProtection="1">
      <protection locked="0"/>
    </xf>
    <xf numFmtId="44" fontId="0" fillId="9" borderId="14" xfId="1" applyFont="1" applyFill="1" applyBorder="1" applyProtection="1">
      <protection locked="0"/>
    </xf>
    <xf numFmtId="0" fontId="4" fillId="9" borderId="26" xfId="1" applyNumberFormat="1" applyFont="1" applyFill="1" applyBorder="1" applyProtection="1">
      <protection locked="0"/>
    </xf>
    <xf numFmtId="44" fontId="0" fillId="9" borderId="15" xfId="1" applyFont="1" applyFill="1" applyBorder="1" applyProtection="1">
      <protection locked="0"/>
    </xf>
    <xf numFmtId="165" fontId="0" fillId="2" borderId="2" xfId="1" applyNumberFormat="1" applyFont="1" applyFill="1" applyBorder="1" applyAlignment="1" applyProtection="1">
      <alignment horizontal="center" vertical="center"/>
      <protection locked="0"/>
    </xf>
    <xf numFmtId="165" fontId="0" fillId="3" borderId="0" xfId="1" applyNumberFormat="1" applyFont="1" applyFill="1" applyBorder="1" applyAlignment="1" applyProtection="1">
      <alignment horizontal="center" vertical="center"/>
      <protection locked="0"/>
    </xf>
    <xf numFmtId="0" fontId="5" fillId="9" borderId="0" xfId="3" applyNumberFormat="1" applyFill="1" applyBorder="1" applyAlignment="1" applyProtection="1">
      <protection locked="0"/>
    </xf>
    <xf numFmtId="0" fontId="0" fillId="9" borderId="0" xfId="1" applyNumberFormat="1" applyFont="1" applyFill="1" applyBorder="1" applyProtection="1">
      <protection locked="0"/>
    </xf>
    <xf numFmtId="44" fontId="0" fillId="3" borderId="15" xfId="1" applyFont="1" applyFill="1" applyBorder="1" applyProtection="1">
      <protection locked="0"/>
    </xf>
    <xf numFmtId="44" fontId="0" fillId="3" borderId="16" xfId="1" applyFont="1" applyFill="1" applyBorder="1" applyProtection="1">
      <protection locked="0"/>
    </xf>
    <xf numFmtId="44" fontId="0" fillId="3" borderId="17" xfId="1" applyFont="1" applyFill="1" applyBorder="1" applyProtection="1">
      <protection locked="0"/>
    </xf>
    <xf numFmtId="44" fontId="0" fillId="3" borderId="18" xfId="1" applyFont="1" applyFill="1" applyBorder="1" applyProtection="1">
      <protection locked="0"/>
    </xf>
    <xf numFmtId="44" fontId="0" fillId="9" borderId="16" xfId="1" applyFont="1" applyFill="1" applyBorder="1" applyProtection="1">
      <protection locked="0"/>
    </xf>
    <xf numFmtId="44" fontId="0" fillId="9" borderId="17" xfId="1" applyFont="1" applyFill="1" applyBorder="1" applyProtection="1">
      <protection locked="0"/>
    </xf>
    <xf numFmtId="0" fontId="0" fillId="9" borderId="17" xfId="1" applyNumberFormat="1" applyFont="1" applyFill="1" applyBorder="1" applyProtection="1">
      <protection locked="0"/>
    </xf>
    <xf numFmtId="44" fontId="0" fillId="9" borderId="18" xfId="1" applyFont="1" applyFill="1" applyBorder="1" applyProtection="1">
      <protection locked="0"/>
    </xf>
    <xf numFmtId="44" fontId="0" fillId="4" borderId="11" xfId="1" applyFont="1" applyFill="1" applyBorder="1" applyProtection="1">
      <protection locked="0"/>
    </xf>
    <xf numFmtId="44" fontId="0" fillId="4" borderId="12" xfId="1" applyFont="1" applyFill="1" applyBorder="1" applyProtection="1">
      <protection locked="0"/>
    </xf>
    <xf numFmtId="44" fontId="0" fillId="4" borderId="13" xfId="1" applyFont="1" applyFill="1" applyBorder="1" applyProtection="1">
      <protection locked="0"/>
    </xf>
    <xf numFmtId="44" fontId="2" fillId="4" borderId="14" xfId="1" applyFont="1" applyFill="1" applyBorder="1" applyAlignment="1" applyProtection="1">
      <alignment wrapText="1"/>
      <protection locked="0"/>
    </xf>
    <xf numFmtId="44" fontId="2" fillId="4" borderId="0" xfId="1" applyFont="1" applyFill="1" applyBorder="1" applyAlignment="1" applyProtection="1">
      <alignment horizontal="center" vertical="center" wrapText="1"/>
      <protection locked="0"/>
    </xf>
    <xf numFmtId="44" fontId="2" fillId="4" borderId="0" xfId="1" applyFont="1" applyFill="1" applyBorder="1" applyAlignment="1" applyProtection="1">
      <alignment vertical="center" wrapText="1"/>
      <protection locked="0"/>
    </xf>
    <xf numFmtId="44" fontId="2" fillId="4" borderId="15" xfId="1" applyFont="1" applyFill="1" applyBorder="1" applyAlignment="1" applyProtection="1">
      <alignment horizontal="center" vertical="center" wrapText="1"/>
      <protection locked="0"/>
    </xf>
    <xf numFmtId="44" fontId="2" fillId="0" borderId="0" xfId="1" applyFont="1" applyAlignment="1" applyProtection="1">
      <alignment wrapText="1"/>
      <protection locked="0"/>
    </xf>
    <xf numFmtId="44" fontId="0" fillId="4" borderId="14" xfId="1" applyFont="1" applyFill="1" applyBorder="1" applyProtection="1">
      <protection locked="0"/>
    </xf>
    <xf numFmtId="165" fontId="0" fillId="4" borderId="0" xfId="1" applyNumberFormat="1" applyFont="1" applyFill="1" applyBorder="1" applyAlignment="1" applyProtection="1">
      <alignment horizontal="center" vertical="center"/>
      <protection locked="0"/>
    </xf>
    <xf numFmtId="44" fontId="0" fillId="4" borderId="0" xfId="1" applyFont="1" applyFill="1" applyBorder="1" applyProtection="1">
      <protection locked="0"/>
    </xf>
    <xf numFmtId="44" fontId="0" fillId="4" borderId="16" xfId="1" applyFont="1" applyFill="1" applyBorder="1" applyProtection="1">
      <protection locked="0"/>
    </xf>
    <xf numFmtId="165" fontId="0" fillId="4" borderId="17" xfId="1" applyNumberFormat="1" applyFont="1" applyFill="1" applyBorder="1" applyAlignment="1" applyProtection="1">
      <alignment horizontal="center" vertical="center"/>
      <protection locked="0"/>
    </xf>
    <xf numFmtId="44" fontId="0" fillId="4" borderId="17" xfId="1" applyFont="1" applyFill="1" applyBorder="1" applyProtection="1">
      <protection locked="0"/>
    </xf>
    <xf numFmtId="44" fontId="0" fillId="4" borderId="18" xfId="1" applyFont="1" applyFill="1" applyBorder="1" applyProtection="1">
      <protection locked="0"/>
    </xf>
    <xf numFmtId="44" fontId="0" fillId="0" borderId="0" xfId="1" applyFont="1" applyBorder="1" applyProtection="1">
      <protection locked="0"/>
    </xf>
    <xf numFmtId="44" fontId="0" fillId="5" borderId="11" xfId="1" applyFont="1" applyFill="1" applyBorder="1" applyProtection="1">
      <protection locked="0"/>
    </xf>
    <xf numFmtId="44" fontId="0" fillId="5" borderId="12" xfId="1" applyFont="1" applyFill="1" applyBorder="1" applyProtection="1">
      <protection locked="0"/>
    </xf>
    <xf numFmtId="44" fontId="0" fillId="0" borderId="14" xfId="1" applyFont="1" applyFill="1" applyBorder="1" applyProtection="1">
      <protection locked="0"/>
    </xf>
    <xf numFmtId="44" fontId="0" fillId="0" borderId="0" xfId="1" applyFont="1" applyFill="1" applyBorder="1" applyProtection="1">
      <protection locked="0"/>
    </xf>
    <xf numFmtId="0" fontId="1" fillId="0" borderId="0" xfId="1" applyNumberFormat="1" applyFont="1" applyProtection="1">
      <protection locked="0"/>
    </xf>
    <xf numFmtId="44" fontId="0" fillId="5" borderId="14" xfId="1" applyFont="1" applyFill="1" applyBorder="1" applyProtection="1">
      <protection locked="0"/>
    </xf>
    <xf numFmtId="44" fontId="0" fillId="5" borderId="0" xfId="1" applyFont="1" applyFill="1" applyBorder="1" applyProtection="1">
      <protection locked="0"/>
    </xf>
    <xf numFmtId="44" fontId="0" fillId="5" borderId="3" xfId="1" applyFont="1" applyFill="1" applyBorder="1" applyProtection="1">
      <protection locked="0"/>
    </xf>
    <xf numFmtId="44" fontId="0" fillId="5" borderId="4" xfId="1" applyFont="1" applyFill="1" applyBorder="1" applyProtection="1">
      <protection locked="0"/>
    </xf>
    <xf numFmtId="44" fontId="0" fillId="5" borderId="5" xfId="1" applyFont="1" applyFill="1" applyBorder="1" applyProtection="1">
      <protection locked="0"/>
    </xf>
    <xf numFmtId="44" fontId="0" fillId="5" borderId="0" xfId="1" applyFont="1" applyFill="1" applyProtection="1">
      <protection locked="0"/>
    </xf>
    <xf numFmtId="44" fontId="6" fillId="5" borderId="6" xfId="1" applyFont="1" applyFill="1" applyBorder="1" applyAlignment="1" applyProtection="1">
      <protection locked="0"/>
    </xf>
    <xf numFmtId="44" fontId="2" fillId="5" borderId="7" xfId="1" applyFont="1" applyFill="1" applyBorder="1" applyAlignment="1" applyProtection="1">
      <alignment vertical="center" wrapText="1"/>
      <protection locked="0"/>
    </xf>
    <xf numFmtId="44" fontId="0" fillId="5" borderId="6" xfId="1" applyFont="1" applyFill="1" applyBorder="1" applyProtection="1">
      <protection locked="0"/>
    </xf>
    <xf numFmtId="165" fontId="0" fillId="5" borderId="7" xfId="1" applyNumberFormat="1" applyFont="1" applyFill="1" applyBorder="1" applyAlignment="1" applyProtection="1">
      <alignment vertical="center"/>
      <protection locked="0"/>
    </xf>
    <xf numFmtId="44" fontId="2" fillId="5" borderId="0" xfId="1" applyFont="1" applyFill="1" applyBorder="1" applyAlignment="1" applyProtection="1">
      <alignment horizontal="center" vertical="center" wrapText="1"/>
      <protection locked="0"/>
    </xf>
    <xf numFmtId="44" fontId="2" fillId="5" borderId="7" xfId="1" applyFont="1" applyFill="1" applyBorder="1" applyAlignment="1" applyProtection="1">
      <alignment wrapText="1"/>
      <protection locked="0"/>
    </xf>
    <xf numFmtId="165" fontId="0" fillId="5" borderId="0" xfId="1" applyNumberFormat="1" applyFont="1" applyFill="1" applyBorder="1" applyAlignment="1" applyProtection="1">
      <alignment horizontal="center" vertical="center"/>
      <protection locked="0"/>
    </xf>
    <xf numFmtId="10" fontId="0" fillId="5" borderId="0" xfId="2" applyNumberFormat="1" applyFont="1" applyFill="1" applyBorder="1" applyAlignment="1" applyProtection="1">
      <alignment vertical="center"/>
      <protection locked="0"/>
    </xf>
    <xf numFmtId="165" fontId="0" fillId="5" borderId="0" xfId="1" applyNumberFormat="1" applyFont="1" applyFill="1" applyBorder="1" applyAlignment="1" applyProtection="1">
      <alignment vertical="center" wrapText="1"/>
      <protection locked="0"/>
    </xf>
    <xf numFmtId="44" fontId="0" fillId="5" borderId="8" xfId="1" applyFont="1" applyFill="1" applyBorder="1" applyProtection="1">
      <protection locked="0"/>
    </xf>
    <xf numFmtId="165" fontId="0" fillId="5" borderId="9" xfId="1" applyNumberFormat="1" applyFont="1" applyFill="1" applyBorder="1" applyAlignment="1" applyProtection="1">
      <alignment horizontal="center" vertical="center"/>
      <protection locked="0"/>
    </xf>
    <xf numFmtId="165" fontId="0" fillId="5" borderId="10" xfId="1" applyNumberFormat="1" applyFont="1" applyFill="1" applyBorder="1" applyAlignment="1" applyProtection="1">
      <alignment horizontal="center" vertical="center"/>
      <protection locked="0"/>
    </xf>
    <xf numFmtId="44" fontId="0" fillId="5" borderId="16" xfId="1" applyFont="1" applyFill="1" applyBorder="1" applyProtection="1">
      <protection locked="0"/>
    </xf>
    <xf numFmtId="44" fontId="0" fillId="5" borderId="17" xfId="1" applyFont="1" applyFill="1" applyBorder="1" applyProtection="1">
      <protection locked="0"/>
    </xf>
    <xf numFmtId="44" fontId="0" fillId="7" borderId="11" xfId="1" applyFont="1" applyFill="1" applyBorder="1" applyProtection="1">
      <protection locked="0"/>
    </xf>
    <xf numFmtId="44" fontId="3" fillId="7" borderId="12" xfId="1" applyFont="1" applyFill="1" applyBorder="1" applyProtection="1">
      <protection locked="0"/>
    </xf>
    <xf numFmtId="44" fontId="0" fillId="7" borderId="12" xfId="1" applyFont="1" applyFill="1" applyBorder="1" applyProtection="1">
      <protection locked="0"/>
    </xf>
    <xf numFmtId="44" fontId="0" fillId="7" borderId="13" xfId="1" applyFont="1" applyFill="1" applyBorder="1" applyProtection="1">
      <protection locked="0"/>
    </xf>
    <xf numFmtId="44" fontId="0" fillId="7" borderId="14" xfId="1" applyFont="1" applyFill="1" applyBorder="1" applyProtection="1">
      <protection locked="0"/>
    </xf>
    <xf numFmtId="44" fontId="3" fillId="7" borderId="0" xfId="1" applyFont="1" applyFill="1" applyBorder="1" applyProtection="1">
      <protection locked="0"/>
    </xf>
    <xf numFmtId="44" fontId="0" fillId="7" borderId="0" xfId="1" applyFont="1" applyFill="1" applyBorder="1" applyProtection="1">
      <protection locked="0"/>
    </xf>
    <xf numFmtId="44" fontId="0" fillId="7" borderId="15" xfId="1" applyFont="1" applyFill="1" applyBorder="1" applyProtection="1">
      <protection locked="0"/>
    </xf>
    <xf numFmtId="44" fontId="2" fillId="6" borderId="14" xfId="1" applyFont="1" applyFill="1" applyBorder="1" applyAlignment="1" applyProtection="1">
      <alignment wrapText="1"/>
      <protection locked="0"/>
    </xf>
    <xf numFmtId="9" fontId="2" fillId="6" borderId="0" xfId="1" applyNumberFormat="1" applyFont="1" applyFill="1" applyBorder="1" applyAlignment="1" applyProtection="1">
      <alignment horizontal="center" vertical="center" wrapText="1"/>
      <protection locked="0"/>
    </xf>
    <xf numFmtId="44" fontId="2" fillId="6" borderId="0" xfId="1" applyFont="1" applyFill="1" applyBorder="1" applyAlignment="1" applyProtection="1">
      <alignment horizontal="center" vertical="center" wrapText="1"/>
      <protection locked="0"/>
    </xf>
    <xf numFmtId="44" fontId="2" fillId="6" borderId="6" xfId="1" applyFont="1" applyFill="1" applyBorder="1" applyAlignment="1" applyProtection="1">
      <alignment horizontal="center" vertical="center" wrapText="1"/>
      <protection locked="0"/>
    </xf>
    <xf numFmtId="44" fontId="2" fillId="6" borderId="7" xfId="1" applyFont="1" applyFill="1" applyBorder="1" applyAlignment="1" applyProtection="1">
      <alignment horizontal="center" vertical="center" wrapText="1"/>
      <protection locked="0"/>
    </xf>
    <xf numFmtId="44" fontId="2" fillId="6" borderId="15" xfId="1" applyFont="1" applyFill="1" applyBorder="1" applyAlignment="1" applyProtection="1">
      <alignment wrapText="1"/>
      <protection locked="0"/>
    </xf>
    <xf numFmtId="0" fontId="2" fillId="0" borderId="0" xfId="1" applyNumberFormat="1" applyFont="1" applyAlignment="1" applyProtection="1">
      <alignment wrapText="1"/>
      <protection locked="0"/>
    </xf>
    <xf numFmtId="44" fontId="0" fillId="6" borderId="14" xfId="1" applyFont="1" applyFill="1" applyBorder="1" applyProtection="1">
      <protection locked="0"/>
    </xf>
    <xf numFmtId="9" fontId="0" fillId="6" borderId="0" xfId="1" applyNumberFormat="1" applyFont="1" applyFill="1" applyBorder="1" applyProtection="1">
      <protection locked="0"/>
    </xf>
    <xf numFmtId="10" fontId="0" fillId="6" borderId="0" xfId="2" applyNumberFormat="1" applyFont="1" applyFill="1" applyBorder="1" applyProtection="1">
      <protection locked="0"/>
    </xf>
    <xf numFmtId="10" fontId="0" fillId="6" borderId="0" xfId="1" applyNumberFormat="1" applyFont="1" applyFill="1" applyBorder="1" applyProtection="1">
      <protection locked="0"/>
    </xf>
    <xf numFmtId="44" fontId="0" fillId="6" borderId="0" xfId="1" applyFont="1" applyFill="1" applyBorder="1" applyProtection="1">
      <protection locked="0"/>
    </xf>
    <xf numFmtId="44" fontId="0" fillId="6" borderId="6" xfId="1" applyFont="1" applyFill="1" applyBorder="1" applyProtection="1">
      <protection locked="0"/>
    </xf>
    <xf numFmtId="44" fontId="0" fillId="6" borderId="7" xfId="1" applyFont="1" applyFill="1" applyBorder="1" applyProtection="1">
      <protection locked="0"/>
    </xf>
    <xf numFmtId="44" fontId="0" fillId="6" borderId="15" xfId="1" applyFont="1" applyFill="1" applyBorder="1" applyProtection="1">
      <protection locked="0"/>
    </xf>
    <xf numFmtId="44" fontId="0" fillId="2" borderId="2" xfId="1" applyFont="1" applyFill="1" applyBorder="1" applyAlignment="1" applyProtection="1">
      <alignment horizontal="right"/>
      <protection locked="0"/>
    </xf>
    <xf numFmtId="10" fontId="0" fillId="2" borderId="2" xfId="2" applyNumberFormat="1" applyFont="1" applyFill="1" applyBorder="1" applyAlignment="1" applyProtection="1">
      <alignment horizontal="center"/>
      <protection locked="0"/>
    </xf>
    <xf numFmtId="10" fontId="0" fillId="6" borderId="0" xfId="2" applyNumberFormat="1" applyFont="1" applyFill="1" applyBorder="1" applyAlignment="1" applyProtection="1">
      <alignment horizontal="center"/>
      <protection locked="0"/>
    </xf>
    <xf numFmtId="164" fontId="0" fillId="6" borderId="0" xfId="2" applyNumberFormat="1" applyFont="1" applyFill="1" applyBorder="1" applyAlignment="1" applyProtection="1">
      <alignment horizontal="center"/>
      <protection locked="0"/>
    </xf>
    <xf numFmtId="164" fontId="0" fillId="6" borderId="0" xfId="1" applyNumberFormat="1" applyFont="1" applyFill="1" applyBorder="1" applyAlignment="1" applyProtection="1">
      <alignment horizontal="center"/>
      <protection locked="0"/>
    </xf>
    <xf numFmtId="10" fontId="0" fillId="6" borderId="0" xfId="1" applyNumberFormat="1" applyFont="1" applyFill="1" applyBorder="1" applyAlignment="1" applyProtection="1">
      <alignment horizontal="center"/>
      <protection locked="0"/>
    </xf>
    <xf numFmtId="10" fontId="0" fillId="6" borderId="6" xfId="1" applyNumberFormat="1" applyFont="1" applyFill="1" applyBorder="1" applyAlignment="1" applyProtection="1">
      <alignment horizontal="center"/>
      <protection locked="0"/>
    </xf>
    <xf numFmtId="165" fontId="0" fillId="6" borderId="0" xfId="1" applyNumberFormat="1" applyFont="1" applyFill="1" applyBorder="1" applyAlignment="1" applyProtection="1">
      <alignment horizontal="center"/>
      <protection locked="0"/>
    </xf>
    <xf numFmtId="165" fontId="0" fillId="6" borderId="7" xfId="1" applyNumberFormat="1" applyFont="1" applyFill="1" applyBorder="1" applyAlignment="1" applyProtection="1">
      <alignment horizontal="center"/>
      <protection locked="0"/>
    </xf>
    <xf numFmtId="44" fontId="0" fillId="6" borderId="0" xfId="1" applyFont="1" applyFill="1" applyBorder="1" applyAlignment="1" applyProtection="1">
      <alignment horizontal="right"/>
      <protection locked="0"/>
    </xf>
    <xf numFmtId="44" fontId="0" fillId="6" borderId="0" xfId="1" applyFont="1" applyFill="1" applyBorder="1" applyAlignment="1" applyProtection="1">
      <alignment horizontal="center"/>
      <protection locked="0"/>
    </xf>
    <xf numFmtId="10" fontId="0" fillId="2" borderId="2" xfId="1" applyNumberFormat="1" applyFont="1" applyFill="1" applyBorder="1" applyAlignment="1" applyProtection="1">
      <alignment horizontal="center"/>
      <protection locked="0"/>
    </xf>
    <xf numFmtId="44" fontId="0" fillId="6" borderId="8" xfId="1" applyFont="1" applyFill="1" applyBorder="1" applyProtection="1">
      <protection locked="0"/>
    </xf>
    <xf numFmtId="44" fontId="0" fillId="6" borderId="9" xfId="1" applyFont="1" applyFill="1" applyBorder="1" applyProtection="1">
      <protection locked="0"/>
    </xf>
    <xf numFmtId="44" fontId="0" fillId="6" borderId="10" xfId="1" applyFont="1" applyFill="1" applyBorder="1" applyProtection="1">
      <protection locked="0"/>
    </xf>
    <xf numFmtId="44" fontId="0" fillId="6" borderId="16" xfId="1" applyFont="1" applyFill="1" applyBorder="1" applyProtection="1">
      <protection locked="0"/>
    </xf>
    <xf numFmtId="44" fontId="0" fillId="6" borderId="17" xfId="1" applyFont="1" applyFill="1" applyBorder="1" applyProtection="1">
      <protection locked="0"/>
    </xf>
    <xf numFmtId="44" fontId="0" fillId="6" borderId="18" xfId="1" applyFont="1" applyFill="1" applyBorder="1" applyProtection="1">
      <protection locked="0"/>
    </xf>
    <xf numFmtId="10" fontId="0" fillId="2" borderId="1" xfId="2" applyNumberFormat="1" applyFont="1" applyFill="1" applyBorder="1" applyAlignment="1" applyProtection="1">
      <alignment horizontal="center"/>
    </xf>
    <xf numFmtId="164" fontId="0" fillId="6" borderId="0" xfId="2" applyNumberFormat="1" applyFont="1" applyFill="1" applyBorder="1" applyAlignment="1" applyProtection="1">
      <alignment horizontal="center"/>
    </xf>
    <xf numFmtId="164" fontId="0" fillId="6" borderId="0" xfId="1" applyNumberFormat="1" applyFont="1" applyFill="1" applyBorder="1" applyAlignment="1" applyProtection="1">
      <alignment horizontal="center"/>
    </xf>
    <xf numFmtId="10" fontId="0" fillId="2" borderId="1" xfId="1" applyNumberFormat="1" applyFont="1" applyFill="1" applyBorder="1" applyAlignment="1" applyProtection="1">
      <alignment horizontal="center"/>
    </xf>
    <xf numFmtId="10" fontId="0" fillId="6" borderId="0" xfId="1" applyNumberFormat="1" applyFont="1" applyFill="1" applyBorder="1" applyAlignment="1" applyProtection="1">
      <alignment horizontal="center"/>
    </xf>
    <xf numFmtId="10" fontId="0" fillId="6" borderId="6" xfId="1" applyNumberFormat="1" applyFont="1" applyFill="1" applyBorder="1" applyAlignment="1" applyProtection="1">
      <alignment horizontal="center"/>
    </xf>
    <xf numFmtId="165" fontId="0" fillId="2" borderId="1" xfId="1" applyNumberFormat="1" applyFont="1" applyFill="1" applyBorder="1" applyAlignment="1" applyProtection="1">
      <alignment horizontal="center"/>
    </xf>
    <xf numFmtId="165" fontId="0" fillId="6" borderId="0" xfId="1" applyNumberFormat="1" applyFont="1" applyFill="1" applyBorder="1" applyAlignment="1" applyProtection="1">
      <alignment horizontal="center"/>
    </xf>
    <xf numFmtId="10" fontId="0" fillId="6" borderId="0" xfId="2" applyNumberFormat="1" applyFont="1" applyFill="1" applyBorder="1" applyAlignment="1" applyProtection="1">
      <alignment horizontal="center"/>
    </xf>
    <xf numFmtId="44" fontId="0" fillId="6" borderId="0" xfId="1" applyFont="1" applyFill="1" applyBorder="1" applyAlignment="1" applyProtection="1">
      <alignment horizontal="center"/>
    </xf>
    <xf numFmtId="44" fontId="2" fillId="6" borderId="0" xfId="1" applyFont="1" applyFill="1" applyBorder="1" applyAlignment="1" applyProtection="1">
      <alignment horizontal="left"/>
      <protection locked="0"/>
    </xf>
    <xf numFmtId="44" fontId="0" fillId="6" borderId="0" xfId="1" applyFont="1" applyFill="1" applyBorder="1" applyProtection="1"/>
    <xf numFmtId="44" fontId="0" fillId="6" borderId="6" xfId="1" applyFont="1" applyFill="1" applyBorder="1" applyProtection="1"/>
    <xf numFmtId="44" fontId="2" fillId="5" borderId="9" xfId="1" applyFont="1" applyFill="1" applyBorder="1" applyAlignment="1" applyProtection="1">
      <alignment horizontal="center" vertical="center" wrapText="1"/>
      <protection locked="0"/>
    </xf>
    <xf numFmtId="44" fontId="2" fillId="0" borderId="0" xfId="1" applyFont="1" applyFill="1" applyBorder="1" applyAlignment="1" applyProtection="1">
      <alignment vertical="center" wrapText="1"/>
      <protection locked="0"/>
    </xf>
    <xf numFmtId="165" fontId="0" fillId="0" borderId="0" xfId="1" applyNumberFormat="1" applyFont="1" applyFill="1" applyBorder="1" applyAlignment="1" applyProtection="1">
      <alignment vertical="center"/>
    </xf>
    <xf numFmtId="44" fontId="2" fillId="5" borderId="0" xfId="1" applyFont="1" applyFill="1" applyBorder="1" applyAlignment="1" applyProtection="1">
      <alignment vertical="center" wrapText="1"/>
      <protection locked="0"/>
    </xf>
    <xf numFmtId="165" fontId="0" fillId="5" borderId="0" xfId="1" applyNumberFormat="1" applyFont="1" applyFill="1" applyBorder="1" applyAlignment="1" applyProtection="1">
      <alignment vertical="center" wrapText="1"/>
    </xf>
    <xf numFmtId="0" fontId="11" fillId="9" borderId="26" xfId="1" applyNumberFormat="1" applyFont="1" applyFill="1" applyBorder="1" applyAlignment="1" applyProtection="1">
      <protection locked="0"/>
    </xf>
    <xf numFmtId="9" fontId="6" fillId="5" borderId="0" xfId="2" applyFont="1" applyFill="1" applyBorder="1" applyAlignment="1" applyProtection="1">
      <alignment horizontal="center"/>
      <protection locked="0"/>
    </xf>
    <xf numFmtId="44" fontId="12" fillId="5" borderId="0" xfId="1" applyFont="1" applyFill="1" applyBorder="1" applyAlignment="1" applyProtection="1">
      <alignment vertical="center"/>
    </xf>
    <xf numFmtId="44" fontId="13" fillId="0" borderId="0" xfId="1" applyFont="1" applyAlignment="1" applyProtection="1">
      <alignment wrapText="1"/>
      <protection locked="0"/>
    </xf>
    <xf numFmtId="44" fontId="2" fillId="7" borderId="7" xfId="1" applyFont="1" applyFill="1" applyBorder="1" applyProtection="1">
      <protection locked="0"/>
    </xf>
    <xf numFmtId="10" fontId="2" fillId="8" borderId="30" xfId="1" applyNumberFormat="1" applyFont="1" applyFill="1" applyBorder="1" applyAlignment="1" applyProtection="1">
      <alignment horizontal="center" vertical="center"/>
    </xf>
    <xf numFmtId="44" fontId="2" fillId="8" borderId="30" xfId="1" applyFont="1" applyFill="1" applyBorder="1" applyAlignment="1" applyProtection="1">
      <alignment horizontal="center" vertical="center"/>
    </xf>
    <xf numFmtId="44" fontId="2" fillId="8" borderId="32" xfId="1" applyFont="1" applyFill="1" applyBorder="1" applyAlignment="1" applyProtection="1">
      <alignment horizontal="center" vertical="center"/>
    </xf>
    <xf numFmtId="44" fontId="2" fillId="8" borderId="29" xfId="1" applyFont="1" applyFill="1" applyBorder="1" applyAlignment="1" applyProtection="1">
      <alignment horizontal="center" vertical="center"/>
    </xf>
    <xf numFmtId="44" fontId="2" fillId="8" borderId="31" xfId="1" applyFont="1" applyFill="1" applyBorder="1" applyAlignment="1" applyProtection="1">
      <alignment horizontal="center" vertical="center"/>
    </xf>
    <xf numFmtId="165" fontId="0" fillId="2" borderId="27" xfId="1" applyNumberFormat="1" applyFont="1" applyFill="1" applyBorder="1" applyAlignment="1" applyProtection="1">
      <alignment horizontal="center" vertical="center" wrapText="1"/>
    </xf>
    <xf numFmtId="165" fontId="0" fillId="2" borderId="28" xfId="1" applyNumberFormat="1" applyFont="1" applyFill="1" applyBorder="1" applyAlignment="1" applyProtection="1">
      <alignment horizontal="center" vertical="center" wrapText="1"/>
    </xf>
    <xf numFmtId="9" fontId="14" fillId="2" borderId="19" xfId="2" applyFont="1" applyFill="1" applyBorder="1" applyAlignment="1" applyProtection="1">
      <alignment horizontal="center" vertical="center"/>
      <protection locked="0"/>
    </xf>
    <xf numFmtId="9" fontId="14" fillId="2" borderId="21" xfId="2" applyFont="1" applyFill="1" applyBorder="1" applyAlignment="1" applyProtection="1">
      <alignment horizontal="center" vertical="center"/>
      <protection locked="0"/>
    </xf>
    <xf numFmtId="44" fontId="12" fillId="5" borderId="0" xfId="1" applyFont="1" applyFill="1" applyBorder="1" applyAlignment="1" applyProtection="1">
      <alignment horizontal="center" vertical="top" wrapText="1"/>
    </xf>
    <xf numFmtId="44" fontId="2" fillId="3" borderId="22" xfId="1" applyFont="1" applyFill="1" applyBorder="1" applyAlignment="1" applyProtection="1">
      <alignment horizontal="center"/>
      <protection locked="0"/>
    </xf>
    <xf numFmtId="165" fontId="0" fillId="2" borderId="19" xfId="1" applyNumberFormat="1" applyFont="1" applyFill="1" applyBorder="1" applyAlignment="1" applyProtection="1">
      <alignment horizontal="center" vertical="center"/>
      <protection locked="0"/>
    </xf>
    <xf numFmtId="165" fontId="0" fillId="2" borderId="20" xfId="1" applyNumberFormat="1" applyFont="1" applyFill="1" applyBorder="1" applyAlignment="1" applyProtection="1">
      <alignment horizontal="center" vertical="center"/>
      <protection locked="0"/>
    </xf>
    <xf numFmtId="165" fontId="0" fillId="2" borderId="21" xfId="1" applyNumberFormat="1" applyFont="1" applyFill="1" applyBorder="1" applyAlignment="1" applyProtection="1">
      <alignment horizontal="center" vertical="center"/>
      <protection locked="0"/>
    </xf>
    <xf numFmtId="44" fontId="2" fillId="3" borderId="0" xfId="1" applyFont="1" applyFill="1" applyBorder="1" applyAlignment="1" applyProtection="1">
      <alignment horizontal="center"/>
      <protection locked="0"/>
    </xf>
    <xf numFmtId="44" fontId="2" fillId="4" borderId="9" xfId="1" applyFont="1" applyFill="1" applyBorder="1" applyAlignment="1" applyProtection="1">
      <alignment horizontal="center" vertical="center" wrapText="1"/>
      <protection locked="0"/>
    </xf>
    <xf numFmtId="44" fontId="2" fillId="4" borderId="0" xfId="1" applyFont="1" applyFill="1" applyBorder="1" applyAlignment="1" applyProtection="1">
      <alignment horizontal="center" vertical="center" wrapText="1"/>
      <protection locked="0"/>
    </xf>
    <xf numFmtId="165" fontId="0" fillId="2" borderId="1" xfId="1" applyNumberFormat="1" applyFont="1" applyFill="1" applyBorder="1" applyAlignment="1" applyProtection="1">
      <alignment horizontal="center" vertical="center"/>
    </xf>
    <xf numFmtId="44" fontId="10" fillId="7" borderId="3" xfId="1" applyFont="1" applyFill="1" applyBorder="1" applyAlignment="1" applyProtection="1">
      <alignment horizontal="center"/>
      <protection locked="0"/>
    </xf>
    <xf numFmtId="44" fontId="10" fillId="7" borderId="4" xfId="1" applyFont="1" applyFill="1" applyBorder="1" applyAlignment="1" applyProtection="1">
      <alignment horizontal="center"/>
      <protection locked="0"/>
    </xf>
    <xf numFmtId="44" fontId="10" fillId="7" borderId="5" xfId="1" applyFont="1" applyFill="1" applyBorder="1" applyAlignment="1" applyProtection="1">
      <alignment horizontal="center"/>
      <protection locked="0"/>
    </xf>
    <xf numFmtId="165" fontId="9" fillId="2" borderId="23" xfId="1" applyNumberFormat="1" applyFont="1" applyFill="1" applyBorder="1" applyAlignment="1" applyProtection="1">
      <alignment horizontal="center" vertical="center"/>
    </xf>
    <xf numFmtId="165" fontId="9" fillId="2" borderId="24" xfId="1" applyNumberFormat="1" applyFont="1" applyFill="1" applyBorder="1" applyAlignment="1" applyProtection="1">
      <alignment horizontal="center" vertical="center"/>
    </xf>
    <xf numFmtId="165" fontId="9" fillId="2" borderId="25" xfId="1" applyNumberFormat="1" applyFont="1" applyFill="1" applyBorder="1" applyAlignment="1" applyProtection="1">
      <alignment horizontal="center" vertical="center"/>
    </xf>
    <xf numFmtId="165" fontId="0" fillId="2" borderId="23" xfId="1" applyNumberFormat="1" applyFont="1" applyFill="1" applyBorder="1" applyAlignment="1" applyProtection="1">
      <alignment horizontal="center" vertical="center"/>
    </xf>
    <xf numFmtId="165" fontId="0" fillId="2" borderId="24" xfId="1" applyNumberFormat="1" applyFont="1" applyFill="1" applyBorder="1" applyAlignment="1" applyProtection="1">
      <alignment horizontal="center" vertical="center"/>
    </xf>
    <xf numFmtId="165" fontId="0" fillId="2" borderId="25" xfId="1" applyNumberFormat="1" applyFont="1" applyFill="1" applyBorder="1" applyAlignment="1" applyProtection="1">
      <alignment horizontal="center" vertical="center"/>
    </xf>
    <xf numFmtId="44" fontId="2" fillId="5" borderId="0" xfId="1" applyFont="1" applyFill="1" applyBorder="1" applyAlignment="1" applyProtection="1">
      <alignment horizontal="center" vertical="center" wrapText="1"/>
      <protection locked="0"/>
    </xf>
    <xf numFmtId="44" fontId="2" fillId="5" borderId="0" xfId="1" applyFont="1" applyFill="1" applyBorder="1" applyAlignment="1" applyProtection="1">
      <alignment horizontal="center" wrapText="1"/>
      <protection locked="0"/>
    </xf>
    <xf numFmtId="10" fontId="0" fillId="0" borderId="3" xfId="2" applyNumberFormat="1" applyFont="1" applyFill="1" applyBorder="1" applyAlignment="1" applyProtection="1">
      <alignment horizontal="center" vertical="center"/>
    </xf>
    <xf numFmtId="10" fontId="0" fillId="0" borderId="5" xfId="2" applyNumberFormat="1" applyFont="1" applyFill="1" applyBorder="1" applyAlignment="1" applyProtection="1">
      <alignment horizontal="center" vertical="center"/>
    </xf>
    <xf numFmtId="10" fontId="0" fillId="0" borderId="8" xfId="2" applyNumberFormat="1" applyFont="1" applyFill="1" applyBorder="1" applyAlignment="1" applyProtection="1">
      <alignment horizontal="center" vertical="center"/>
    </xf>
    <xf numFmtId="10" fontId="0" fillId="0" borderId="10" xfId="2" applyNumberFormat="1" applyFont="1" applyFill="1" applyBorder="1" applyAlignment="1" applyProtection="1">
      <alignment horizontal="center" vertical="center"/>
    </xf>
  </cellXfs>
  <cellStyles count="4">
    <cellStyle name="Currency" xfId="1" builtinId="4"/>
    <cellStyle name="Hyperlink" xfId="3" builtinId="8"/>
    <cellStyle name="Normal" xfId="0" builtinId="0"/>
    <cellStyle name="Percent" xfId="2" builtinId="5"/>
  </cellStyles>
  <dxfs count="8">
    <dxf>
      <font>
        <b/>
        <i val="0"/>
        <color rgb="FFFF0000"/>
      </font>
    </dxf>
    <dxf>
      <font>
        <b/>
        <i val="0"/>
        <color rgb="FFFF0000"/>
      </font>
    </dxf>
    <dxf>
      <font>
        <b/>
        <i val="0"/>
        <color rgb="FFFF0000"/>
      </font>
    </dxf>
    <dxf>
      <font>
        <b/>
        <i val="0"/>
        <color rgb="FFFF0000"/>
      </font>
    </dxf>
    <dxf>
      <font>
        <color theme="0" tint="-0.34998626667073579"/>
      </font>
    </dxf>
    <dxf>
      <font>
        <b/>
        <i val="0"/>
        <color rgb="FFFF000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1704975</xdr:colOff>
      <xdr:row>10</xdr:row>
      <xdr:rowOff>190500</xdr:rowOff>
    </xdr:from>
    <xdr:to>
      <xdr:col>2</xdr:col>
      <xdr:colOff>1914525</xdr:colOff>
      <xdr:row>10</xdr:row>
      <xdr:rowOff>400050</xdr:rowOff>
    </xdr:to>
    <xdr:pic>
      <xdr:nvPicPr>
        <xdr:cNvPr id="3" name="Graphic 2" descr="Information outline">
          <a:extLst>
            <a:ext uri="{FF2B5EF4-FFF2-40B4-BE49-F238E27FC236}">
              <a16:creationId xmlns:a16="http://schemas.microsoft.com/office/drawing/2014/main" id="{FD0D5753-247B-BCF0-33C4-18774D2525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47900" y="2171700"/>
          <a:ext cx="209550" cy="209550"/>
        </a:xfrm>
        <a:prstGeom prst="rect">
          <a:avLst/>
        </a:prstGeom>
      </xdr:spPr>
    </xdr:pic>
    <xdr:clientData/>
  </xdr:twoCellAnchor>
  <xdr:twoCellAnchor editAs="oneCell">
    <xdr:from>
      <xdr:col>6</xdr:col>
      <xdr:colOff>762000</xdr:colOff>
      <xdr:row>10</xdr:row>
      <xdr:rowOff>200025</xdr:rowOff>
    </xdr:from>
    <xdr:to>
      <xdr:col>7</xdr:col>
      <xdr:colOff>114300</xdr:colOff>
      <xdr:row>10</xdr:row>
      <xdr:rowOff>409575</xdr:rowOff>
    </xdr:to>
    <xdr:pic>
      <xdr:nvPicPr>
        <xdr:cNvPr id="5" name="Graphic 4" descr="Information outline">
          <a:extLst>
            <a:ext uri="{FF2B5EF4-FFF2-40B4-BE49-F238E27FC236}">
              <a16:creationId xmlns:a16="http://schemas.microsoft.com/office/drawing/2014/main" id="{02A21EAC-7EBA-48E1-9B97-D2F1CC0755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114925" y="2181225"/>
          <a:ext cx="209550" cy="209550"/>
        </a:xfrm>
        <a:prstGeom prst="rect">
          <a:avLst/>
        </a:prstGeom>
      </xdr:spPr>
    </xdr:pic>
    <xdr:clientData/>
  </xdr:twoCellAnchor>
  <xdr:twoCellAnchor editAs="oneCell">
    <xdr:from>
      <xdr:col>12</xdr:col>
      <xdr:colOff>723900</xdr:colOff>
      <xdr:row>10</xdr:row>
      <xdr:rowOff>200025</xdr:rowOff>
    </xdr:from>
    <xdr:to>
      <xdr:col>12</xdr:col>
      <xdr:colOff>933450</xdr:colOff>
      <xdr:row>10</xdr:row>
      <xdr:rowOff>409575</xdr:rowOff>
    </xdr:to>
    <xdr:pic>
      <xdr:nvPicPr>
        <xdr:cNvPr id="6" name="Graphic 5" descr="Information outline">
          <a:extLst>
            <a:ext uri="{FF2B5EF4-FFF2-40B4-BE49-F238E27FC236}">
              <a16:creationId xmlns:a16="http://schemas.microsoft.com/office/drawing/2014/main" id="{6ED000F9-35D0-4122-8E1F-1DEDC3CE72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591425" y="2181225"/>
          <a:ext cx="209550" cy="209550"/>
        </a:xfrm>
        <a:prstGeom prst="rect">
          <a:avLst/>
        </a:prstGeom>
      </xdr:spPr>
    </xdr:pic>
    <xdr:clientData/>
  </xdr:twoCellAnchor>
  <xdr:twoCellAnchor editAs="oneCell">
    <xdr:from>
      <xdr:col>1</xdr:col>
      <xdr:colOff>19051</xdr:colOff>
      <xdr:row>3</xdr:row>
      <xdr:rowOff>19049</xdr:rowOff>
    </xdr:from>
    <xdr:to>
      <xdr:col>1</xdr:col>
      <xdr:colOff>304802</xdr:colOff>
      <xdr:row>4</xdr:row>
      <xdr:rowOff>104775</xdr:rowOff>
    </xdr:to>
    <xdr:pic>
      <xdr:nvPicPr>
        <xdr:cNvPr id="7" name="Graphic 6" descr="Badge 1 with solid fill">
          <a:extLst>
            <a:ext uri="{FF2B5EF4-FFF2-40B4-BE49-F238E27FC236}">
              <a16:creationId xmlns:a16="http://schemas.microsoft.com/office/drawing/2014/main" id="{7D082C38-F48A-92CA-B525-C1AD3DE972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38126" y="600074"/>
          <a:ext cx="285751" cy="285751"/>
        </a:xfrm>
        <a:prstGeom prst="rect">
          <a:avLst/>
        </a:prstGeom>
      </xdr:spPr>
    </xdr:pic>
    <xdr:clientData/>
  </xdr:twoCellAnchor>
  <xdr:twoCellAnchor editAs="oneCell">
    <xdr:from>
      <xdr:col>1</xdr:col>
      <xdr:colOff>16650</xdr:colOff>
      <xdr:row>9</xdr:row>
      <xdr:rowOff>23774</xdr:rowOff>
    </xdr:from>
    <xdr:to>
      <xdr:col>1</xdr:col>
      <xdr:colOff>300114</xdr:colOff>
      <xdr:row>10</xdr:row>
      <xdr:rowOff>107213</xdr:rowOff>
    </xdr:to>
    <xdr:pic>
      <xdr:nvPicPr>
        <xdr:cNvPr id="9" name="Graphic 8" descr="Badge with solid fill">
          <a:extLst>
            <a:ext uri="{FF2B5EF4-FFF2-40B4-BE49-F238E27FC236}">
              <a16:creationId xmlns:a16="http://schemas.microsoft.com/office/drawing/2014/main" id="{53A14AC5-577E-CF4D-F84B-2C21217FFA9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35725" y="1804949"/>
          <a:ext cx="283464" cy="283464"/>
        </a:xfrm>
        <a:prstGeom prst="rect">
          <a:avLst/>
        </a:prstGeom>
      </xdr:spPr>
    </xdr:pic>
    <xdr:clientData/>
  </xdr:twoCellAnchor>
  <xdr:twoCellAnchor editAs="oneCell">
    <xdr:from>
      <xdr:col>1</xdr:col>
      <xdr:colOff>33300</xdr:colOff>
      <xdr:row>14</xdr:row>
      <xdr:rowOff>52350</xdr:rowOff>
    </xdr:from>
    <xdr:to>
      <xdr:col>1</xdr:col>
      <xdr:colOff>316764</xdr:colOff>
      <xdr:row>16</xdr:row>
      <xdr:rowOff>21489</xdr:rowOff>
    </xdr:to>
    <xdr:pic>
      <xdr:nvPicPr>
        <xdr:cNvPr id="11" name="Graphic 10" descr="Badge 3 with solid fill">
          <a:extLst>
            <a:ext uri="{FF2B5EF4-FFF2-40B4-BE49-F238E27FC236}">
              <a16:creationId xmlns:a16="http://schemas.microsoft.com/office/drawing/2014/main" id="{AC053876-BC4B-0E06-0ED7-0A0656D8431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52375" y="3233700"/>
          <a:ext cx="283464" cy="283464"/>
        </a:xfrm>
        <a:prstGeom prst="rect">
          <a:avLst/>
        </a:prstGeom>
      </xdr:spPr>
    </xdr:pic>
    <xdr:clientData/>
  </xdr:twoCellAnchor>
  <xdr:twoCellAnchor editAs="oneCell">
    <xdr:from>
      <xdr:col>1</xdr:col>
      <xdr:colOff>19050</xdr:colOff>
      <xdr:row>24</xdr:row>
      <xdr:rowOff>28574</xdr:rowOff>
    </xdr:from>
    <xdr:to>
      <xdr:col>1</xdr:col>
      <xdr:colOff>295275</xdr:colOff>
      <xdr:row>25</xdr:row>
      <xdr:rowOff>114299</xdr:rowOff>
    </xdr:to>
    <xdr:pic>
      <xdr:nvPicPr>
        <xdr:cNvPr id="4" name="Graphic 3" descr="Badge 4 with solid fill">
          <a:extLst>
            <a:ext uri="{FF2B5EF4-FFF2-40B4-BE49-F238E27FC236}">
              <a16:creationId xmlns:a16="http://schemas.microsoft.com/office/drawing/2014/main" id="{B4405939-0EE6-6DF9-16D5-FCE72C3B7E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238125" y="5514974"/>
          <a:ext cx="276225" cy="2762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sp.wisc.edu/services/admin/salary-lookup/" TargetMode="External"/><Relationship Id="rId2" Type="http://schemas.openxmlformats.org/officeDocument/2006/relationships/hyperlink" Target="https://grants.nih.gov/grants/policy/salcap_summary.htm" TargetMode="External"/><Relationship Id="rId1" Type="http://schemas.openxmlformats.org/officeDocument/2006/relationships/hyperlink" Target="https://rsp.wisc.edu/awardmgt/DHHSSalCap.cf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0601-C21A-416F-AE61-0DE65BE4D32D}">
  <dimension ref="A2:V73"/>
  <sheetViews>
    <sheetView showGridLines="0" tabSelected="1" workbookViewId="0">
      <selection activeCell="T17" sqref="T17"/>
    </sheetView>
  </sheetViews>
  <sheetFormatPr defaultRowHeight="15" x14ac:dyDescent="0.25"/>
  <cols>
    <col min="1" max="1" width="3.28515625" style="2" customWidth="1"/>
    <col min="2" max="2" width="4.85546875" style="2" customWidth="1"/>
    <col min="3" max="3" width="33.140625" style="2" customWidth="1"/>
    <col min="4" max="4" width="4.28515625" style="2" customWidth="1"/>
    <col min="5" max="5" width="14" style="2" customWidth="1"/>
    <col min="6" max="6" width="5.7109375" style="2" customWidth="1"/>
    <col min="7" max="7" width="12.85546875" style="2" customWidth="1"/>
    <col min="8" max="9" width="2.7109375" style="2" customWidth="1"/>
    <col min="10" max="10" width="13.28515625" style="2" customWidth="1"/>
    <col min="11" max="11" width="3.42578125" style="2" customWidth="1"/>
    <col min="12" max="12" width="2.7109375" style="2" customWidth="1"/>
    <col min="13" max="13" width="15.140625" style="2" customWidth="1"/>
    <col min="14" max="14" width="1.7109375" style="2" customWidth="1"/>
    <col min="15" max="15" width="3" style="2" customWidth="1"/>
    <col min="16" max="16" width="2.28515625" style="2" customWidth="1"/>
    <col min="17" max="17" width="14.28515625" style="2" customWidth="1"/>
    <col min="18" max="18" width="3.7109375" style="2" customWidth="1"/>
    <col min="19" max="19" width="6.7109375" style="2" customWidth="1"/>
    <col min="20" max="20" width="38.5703125" style="3" customWidth="1"/>
    <col min="21" max="21" width="4.85546875" style="2" customWidth="1"/>
    <col min="22" max="16384" width="9.140625" style="2"/>
  </cols>
  <sheetData>
    <row r="2" spans="1:22" x14ac:dyDescent="0.25">
      <c r="B2" s="1" t="s">
        <v>43</v>
      </c>
      <c r="C2" s="1"/>
      <c r="D2" s="1"/>
      <c r="E2" s="1"/>
      <c r="F2" s="1"/>
      <c r="G2" s="1"/>
      <c r="H2" s="1"/>
      <c r="I2" s="1"/>
      <c r="J2" s="1"/>
    </row>
    <row r="3" spans="1:22" ht="15.75" thickBot="1" x14ac:dyDescent="0.3"/>
    <row r="4" spans="1:22" ht="15.75" thickTop="1" x14ac:dyDescent="0.25">
      <c r="B4" s="4"/>
      <c r="C4" s="5"/>
      <c r="D4" s="5"/>
      <c r="E4" s="5"/>
      <c r="F4" s="5"/>
      <c r="G4" s="5"/>
      <c r="H4" s="5"/>
      <c r="I4" s="5"/>
      <c r="J4" s="5"/>
      <c r="K4" s="5"/>
      <c r="L4" s="5"/>
      <c r="M4" s="5"/>
      <c r="N4" s="5"/>
      <c r="O4" s="5"/>
      <c r="P4" s="6"/>
      <c r="R4" s="7"/>
      <c r="S4" s="8"/>
      <c r="T4" s="9"/>
      <c r="U4" s="10"/>
    </row>
    <row r="5" spans="1:22" ht="16.5" thickBot="1" x14ac:dyDescent="0.3">
      <c r="B5" s="11"/>
      <c r="C5" s="12" t="s">
        <v>10</v>
      </c>
      <c r="D5" s="13"/>
      <c r="E5" s="150" t="s">
        <v>11</v>
      </c>
      <c r="F5" s="150"/>
      <c r="G5" s="150"/>
      <c r="H5" s="12"/>
      <c r="I5" s="13"/>
      <c r="J5" s="146" t="s">
        <v>8</v>
      </c>
      <c r="K5" s="146"/>
      <c r="L5" s="146"/>
      <c r="M5" s="146"/>
      <c r="N5" s="14"/>
      <c r="O5" s="14"/>
      <c r="P5" s="15"/>
      <c r="R5" s="16"/>
      <c r="S5" s="131" t="s">
        <v>7</v>
      </c>
      <c r="T5" s="17"/>
      <c r="U5" s="18"/>
    </row>
    <row r="6" spans="1:22" ht="15.75" thickBot="1" x14ac:dyDescent="0.3">
      <c r="B6" s="11"/>
      <c r="C6" s="19"/>
      <c r="D6" s="13"/>
      <c r="E6" s="147">
        <v>0</v>
      </c>
      <c r="F6" s="148"/>
      <c r="G6" s="149"/>
      <c r="H6" s="13"/>
      <c r="I6" s="13"/>
      <c r="J6" s="147" t="s">
        <v>40</v>
      </c>
      <c r="K6" s="148"/>
      <c r="L6" s="148"/>
      <c r="M6" s="149"/>
      <c r="N6" s="20"/>
      <c r="O6" s="20"/>
      <c r="P6" s="15"/>
      <c r="R6" s="16"/>
      <c r="S6" s="21" t="s">
        <v>5</v>
      </c>
      <c r="T6" s="22"/>
      <c r="U6" s="18"/>
    </row>
    <row r="7" spans="1:22" x14ac:dyDescent="0.25">
      <c r="B7" s="11"/>
      <c r="C7" s="13"/>
      <c r="D7" s="13"/>
      <c r="E7" s="13"/>
      <c r="F7" s="13"/>
      <c r="G7" s="13"/>
      <c r="H7" s="13"/>
      <c r="I7" s="13"/>
      <c r="J7" s="13"/>
      <c r="K7" s="13"/>
      <c r="L7" s="13"/>
      <c r="M7" s="13"/>
      <c r="N7" s="13"/>
      <c r="O7" s="13"/>
      <c r="P7" s="23"/>
      <c r="R7" s="16"/>
      <c r="S7" s="21" t="s">
        <v>6</v>
      </c>
      <c r="T7" s="22"/>
      <c r="U7" s="18"/>
    </row>
    <row r="8" spans="1:22" ht="15.75" thickBot="1" x14ac:dyDescent="0.3">
      <c r="B8" s="24"/>
      <c r="C8" s="25"/>
      <c r="D8" s="25"/>
      <c r="E8" s="25"/>
      <c r="F8" s="25"/>
      <c r="G8" s="25"/>
      <c r="H8" s="25"/>
      <c r="I8" s="25"/>
      <c r="J8" s="25"/>
      <c r="K8" s="25"/>
      <c r="L8" s="25"/>
      <c r="M8" s="25"/>
      <c r="N8" s="25"/>
      <c r="O8" s="25"/>
      <c r="P8" s="26"/>
      <c r="R8" s="16"/>
      <c r="S8" s="21" t="s">
        <v>41</v>
      </c>
      <c r="T8" s="21"/>
      <c r="U8" s="18"/>
    </row>
    <row r="9" spans="1:22" ht="16.5" thickTop="1" thickBot="1" x14ac:dyDescent="0.3">
      <c r="R9" s="27"/>
      <c r="S9" s="28"/>
      <c r="T9" s="29"/>
      <c r="U9" s="30"/>
    </row>
    <row r="10" spans="1:22" ht="15.75" thickTop="1" x14ac:dyDescent="0.25">
      <c r="B10" s="31"/>
      <c r="C10" s="32"/>
      <c r="D10" s="32"/>
      <c r="E10" s="32"/>
      <c r="F10" s="32"/>
      <c r="G10" s="32"/>
      <c r="H10" s="32"/>
      <c r="I10" s="32"/>
      <c r="J10" s="32"/>
      <c r="K10" s="32"/>
      <c r="L10" s="32"/>
      <c r="M10" s="32"/>
      <c r="N10" s="32"/>
      <c r="O10" s="32"/>
      <c r="P10" s="33"/>
    </row>
    <row r="11" spans="1:22" s="38" customFormat="1" ht="45.75" customHeight="1" thickBot="1" x14ac:dyDescent="0.3">
      <c r="A11" s="134"/>
      <c r="B11" s="34"/>
      <c r="C11" s="35" t="s">
        <v>9</v>
      </c>
      <c r="D11" s="35"/>
      <c r="E11" s="152" t="s">
        <v>39</v>
      </c>
      <c r="F11" s="152"/>
      <c r="G11" s="152"/>
      <c r="H11" s="152"/>
      <c r="I11" s="36"/>
      <c r="J11" s="151" t="s">
        <v>12</v>
      </c>
      <c r="K11" s="151"/>
      <c r="L11" s="151"/>
      <c r="M11" s="151"/>
      <c r="N11" s="35"/>
      <c r="O11" s="35"/>
      <c r="P11" s="37"/>
      <c r="Q11" s="2"/>
      <c r="R11" s="2"/>
    </row>
    <row r="12" spans="1:22" ht="15.75" customHeight="1" thickBot="1" x14ac:dyDescent="0.3">
      <c r="B12" s="39"/>
      <c r="C12" s="19" t="s">
        <v>40</v>
      </c>
      <c r="D12" s="40"/>
      <c r="E12" s="153" t="str">
        <f>IF($C$12="Select One","",IF($J$6="A-Basis (Annual / 12 month)","N/A",($C$12/12)*9))</f>
        <v/>
      </c>
      <c r="F12" s="153"/>
      <c r="G12" s="153"/>
      <c r="H12" s="153"/>
      <c r="I12" s="41"/>
      <c r="J12" s="160" t="str">
        <f>IF($C$12="Select One","",$C$12/12)</f>
        <v/>
      </c>
      <c r="K12" s="161"/>
      <c r="L12" s="161"/>
      <c r="M12" s="162"/>
      <c r="N12" s="40"/>
      <c r="O12" s="40"/>
      <c r="P12" s="37"/>
      <c r="T12" s="127"/>
      <c r="U12" s="127"/>
      <c r="V12" s="127"/>
    </row>
    <row r="13" spans="1:22" ht="15.75" thickBot="1" x14ac:dyDescent="0.3">
      <c r="B13" s="42"/>
      <c r="C13" s="43"/>
      <c r="D13" s="44"/>
      <c r="E13" s="44"/>
      <c r="F13" s="44"/>
      <c r="G13" s="44"/>
      <c r="H13" s="44"/>
      <c r="I13" s="44"/>
      <c r="J13" s="44"/>
      <c r="K13" s="44"/>
      <c r="L13" s="44"/>
      <c r="M13" s="44"/>
      <c r="N13" s="44"/>
      <c r="O13" s="44"/>
      <c r="P13" s="45"/>
      <c r="T13" s="128"/>
      <c r="U13" s="128"/>
      <c r="V13" s="128"/>
    </row>
    <row r="14" spans="1:22" ht="16.5" thickTop="1" thickBot="1" x14ac:dyDescent="0.3">
      <c r="J14" s="46"/>
      <c r="K14" s="46"/>
      <c r="L14" s="46"/>
      <c r="M14" s="46"/>
      <c r="N14" s="46"/>
      <c r="O14" s="46"/>
      <c r="P14" s="46"/>
    </row>
    <row r="15" spans="1:22" ht="15.75" thickTop="1" x14ac:dyDescent="0.25">
      <c r="B15" s="47"/>
      <c r="C15" s="48"/>
      <c r="D15" s="48"/>
      <c r="E15" s="48"/>
      <c r="F15" s="48"/>
      <c r="G15" s="48"/>
      <c r="H15" s="48"/>
      <c r="I15" s="48"/>
      <c r="J15" s="48"/>
      <c r="K15" s="48"/>
      <c r="L15" s="48"/>
      <c r="M15" s="48"/>
      <c r="N15" s="48"/>
      <c r="O15" s="48"/>
      <c r="P15" s="48"/>
      <c r="Q15" s="49"/>
      <c r="R15" s="50"/>
      <c r="T15" s="51"/>
    </row>
    <row r="16" spans="1:22" ht="9" customHeight="1" thickBot="1" x14ac:dyDescent="0.3">
      <c r="B16" s="52"/>
      <c r="C16" s="53"/>
      <c r="D16" s="53"/>
      <c r="E16" s="53"/>
      <c r="F16" s="53"/>
      <c r="G16" s="53"/>
      <c r="H16" s="54"/>
      <c r="I16" s="55"/>
      <c r="J16" s="55"/>
      <c r="K16" s="55"/>
      <c r="L16" s="55"/>
      <c r="M16" s="55"/>
      <c r="N16" s="55"/>
      <c r="O16" s="56"/>
      <c r="P16" s="57"/>
      <c r="Q16" s="49"/>
      <c r="R16" s="50"/>
      <c r="T16" s="51"/>
    </row>
    <row r="17" spans="2:21" ht="33" customHeight="1" thickBot="1" x14ac:dyDescent="0.3">
      <c r="B17" s="52"/>
      <c r="C17" s="145" t="str">
        <f>"For"&amp;" "&amp;C6&amp;" biweekly payroll at"</f>
        <v>For  biweekly payroll at</v>
      </c>
      <c r="D17" s="133"/>
      <c r="E17" s="143">
        <v>1</v>
      </c>
      <c r="F17" s="144"/>
      <c r="G17" s="132"/>
      <c r="H17" s="58"/>
      <c r="I17" s="163" t="s">
        <v>26</v>
      </c>
      <c r="J17" s="163"/>
      <c r="K17" s="163"/>
      <c r="L17" s="163"/>
      <c r="M17" s="163"/>
      <c r="N17" s="163"/>
      <c r="O17" s="59"/>
      <c r="P17" s="57"/>
      <c r="Q17" s="49"/>
      <c r="R17" s="50"/>
      <c r="T17" s="51"/>
    </row>
    <row r="18" spans="2:21" ht="15.75" x14ac:dyDescent="0.25">
      <c r="B18" s="52"/>
      <c r="C18" s="145"/>
      <c r="D18" s="53"/>
      <c r="E18" s="53"/>
      <c r="F18" s="53"/>
      <c r="G18" s="53"/>
      <c r="H18" s="60"/>
      <c r="I18" s="157" t="str">
        <f>IFERROR(C20*E20,"")</f>
        <v/>
      </c>
      <c r="J18" s="158"/>
      <c r="K18" s="158"/>
      <c r="L18" s="158"/>
      <c r="M18" s="158"/>
      <c r="N18" s="159"/>
      <c r="O18" s="61"/>
      <c r="P18" s="57"/>
      <c r="Q18" s="49"/>
      <c r="R18" s="50"/>
      <c r="T18" s="51"/>
    </row>
    <row r="19" spans="2:21" ht="30" customHeight="1" x14ac:dyDescent="0.25">
      <c r="B19" s="52"/>
      <c r="C19" s="126" t="s">
        <v>13</v>
      </c>
      <c r="D19" s="129"/>
      <c r="E19" s="163" t="s">
        <v>27</v>
      </c>
      <c r="F19" s="163"/>
      <c r="G19" s="62"/>
      <c r="H19" s="60"/>
      <c r="I19" s="164" t="s">
        <v>24</v>
      </c>
      <c r="J19" s="164"/>
      <c r="K19" s="164"/>
      <c r="L19" s="164"/>
      <c r="M19" s="164"/>
      <c r="N19" s="164"/>
      <c r="O19" s="63"/>
      <c r="P19" s="57"/>
      <c r="Q19" s="49"/>
      <c r="R19" s="50"/>
      <c r="T19" s="51"/>
    </row>
    <row r="20" spans="2:21" ht="15" customHeight="1" x14ac:dyDescent="0.25">
      <c r="B20" s="52"/>
      <c r="C20" s="141" t="str">
        <f>IF($E$20="","",IF($E$20&gt;1,"Salary below selected cap",IF($J$6="A-Basis (Annual / 12 month)",($E$6/26)*E17,IF($J$6="C-Basis (Academic / 9 month)",(($E$6/19.5)*E17),""))))</f>
        <v/>
      </c>
      <c r="D20" s="130"/>
      <c r="E20" s="165" t="str">
        <f>IFERROR(IF($J$6="A-Basis (Annual / 12 month)",$C$12/$E$6,IF($J$6="C-Basis (Academic / 9 month)",$C$12/(($E$6/9)*12),"")),"")</f>
        <v/>
      </c>
      <c r="F20" s="166"/>
      <c r="G20" s="62"/>
      <c r="H20" s="60"/>
      <c r="I20" s="164"/>
      <c r="J20" s="164"/>
      <c r="K20" s="164"/>
      <c r="L20" s="164"/>
      <c r="M20" s="164"/>
      <c r="N20" s="164"/>
      <c r="O20" s="63"/>
      <c r="P20" s="57"/>
      <c r="Q20" s="49"/>
      <c r="R20" s="50"/>
      <c r="T20" s="51"/>
    </row>
    <row r="21" spans="2:21" ht="15.75" x14ac:dyDescent="0.25">
      <c r="B21" s="52"/>
      <c r="C21" s="142"/>
      <c r="D21" s="130"/>
      <c r="E21" s="167"/>
      <c r="F21" s="168"/>
      <c r="G21" s="64"/>
      <c r="H21" s="60"/>
      <c r="I21" s="157" t="str">
        <f>IFERROR(C20-I18,"")</f>
        <v/>
      </c>
      <c r="J21" s="158"/>
      <c r="K21" s="158"/>
      <c r="L21" s="158"/>
      <c r="M21" s="158"/>
      <c r="N21" s="159"/>
      <c r="O21" s="61"/>
      <c r="P21" s="57"/>
      <c r="Q21" s="49"/>
      <c r="R21" s="50"/>
      <c r="T21" s="51"/>
    </row>
    <row r="22" spans="2:21" x14ac:dyDescent="0.25">
      <c r="B22" s="52"/>
      <c r="C22" s="65"/>
      <c r="D22" s="53"/>
      <c r="E22" s="66"/>
      <c r="F22" s="66"/>
      <c r="G22" s="64"/>
      <c r="H22" s="67"/>
      <c r="I22" s="68"/>
      <c r="J22" s="68"/>
      <c r="K22" s="68"/>
      <c r="L22" s="68"/>
      <c r="M22" s="68"/>
      <c r="N22" s="68"/>
      <c r="O22" s="69"/>
      <c r="P22" s="57"/>
      <c r="Q22" s="49"/>
      <c r="R22" s="50"/>
      <c r="T22" s="51"/>
    </row>
    <row r="23" spans="2:21" ht="15.75" thickBot="1" x14ac:dyDescent="0.3">
      <c r="B23" s="70"/>
      <c r="C23" s="71"/>
      <c r="D23" s="71"/>
      <c r="E23" s="71"/>
      <c r="F23" s="71"/>
      <c r="G23" s="71"/>
      <c r="H23" s="71"/>
      <c r="I23" s="71"/>
      <c r="J23" s="71"/>
      <c r="K23" s="71"/>
      <c r="L23" s="71"/>
      <c r="M23" s="71"/>
      <c r="N23" s="71"/>
      <c r="O23" s="71"/>
      <c r="P23" s="71"/>
      <c r="Q23" s="49"/>
      <c r="R23" s="50"/>
      <c r="T23" s="51"/>
    </row>
    <row r="24" spans="2:21" ht="16.5" thickTop="1" thickBot="1" x14ac:dyDescent="0.3">
      <c r="J24" s="46"/>
      <c r="K24" s="46"/>
      <c r="L24" s="46"/>
      <c r="M24" s="46"/>
      <c r="N24" s="46"/>
      <c r="O24" s="46"/>
      <c r="P24" s="46"/>
      <c r="T24" s="51"/>
    </row>
    <row r="25" spans="2:21" ht="15" customHeight="1" thickTop="1" x14ac:dyDescent="0.3">
      <c r="B25" s="72"/>
      <c r="C25" s="73"/>
      <c r="D25" s="74"/>
      <c r="E25" s="74"/>
      <c r="F25" s="74"/>
      <c r="G25" s="74"/>
      <c r="H25" s="74"/>
      <c r="I25" s="74"/>
      <c r="J25" s="74"/>
      <c r="K25" s="74"/>
      <c r="L25" s="74"/>
      <c r="M25" s="74"/>
      <c r="N25" s="74"/>
      <c r="O25" s="74"/>
      <c r="P25" s="74"/>
      <c r="Q25" s="74"/>
      <c r="R25" s="74"/>
      <c r="S25" s="75"/>
    </row>
    <row r="26" spans="2:21" ht="15" customHeight="1" x14ac:dyDescent="0.3">
      <c r="B26" s="76"/>
      <c r="C26" s="77"/>
      <c r="D26" s="78"/>
      <c r="E26" s="78"/>
      <c r="F26" s="78"/>
      <c r="G26" s="78"/>
      <c r="H26" s="78"/>
      <c r="I26" s="78"/>
      <c r="J26" s="78"/>
      <c r="K26" s="78"/>
      <c r="L26" s="154" t="s">
        <v>28</v>
      </c>
      <c r="M26" s="155"/>
      <c r="N26" s="155"/>
      <c r="O26" s="155"/>
      <c r="P26" s="155"/>
      <c r="Q26" s="155"/>
      <c r="R26" s="156"/>
      <c r="S26" s="79"/>
    </row>
    <row r="27" spans="2:21" s="38" customFormat="1" ht="55.5" customHeight="1" thickBot="1" x14ac:dyDescent="0.3">
      <c r="B27" s="80"/>
      <c r="C27" s="81" t="s">
        <v>22</v>
      </c>
      <c r="D27" s="82"/>
      <c r="E27" s="82" t="s">
        <v>19</v>
      </c>
      <c r="F27" s="82"/>
      <c r="G27" s="82" t="s">
        <v>20</v>
      </c>
      <c r="H27" s="82"/>
      <c r="I27" s="82"/>
      <c r="J27" s="82" t="s">
        <v>23</v>
      </c>
      <c r="K27" s="82"/>
      <c r="L27" s="83"/>
      <c r="M27" s="82" t="s">
        <v>25</v>
      </c>
      <c r="N27" s="82"/>
      <c r="O27" s="82"/>
      <c r="P27" s="82"/>
      <c r="Q27" s="82" t="s">
        <v>42</v>
      </c>
      <c r="R27" s="84"/>
      <c r="S27" s="85"/>
      <c r="T27" s="86"/>
    </row>
    <row r="28" spans="2:21" ht="15.75" hidden="1" thickBot="1" x14ac:dyDescent="0.3">
      <c r="B28" s="87"/>
      <c r="C28" s="88">
        <v>0.01</v>
      </c>
      <c r="D28" s="89" t="e">
        <f>C28*#REF!</f>
        <v>#REF!</v>
      </c>
      <c r="E28" s="90" t="e">
        <f>C28-D28</f>
        <v>#REF!</v>
      </c>
      <c r="F28" s="90"/>
      <c r="G28" s="91"/>
      <c r="H28" s="90"/>
      <c r="I28" s="91"/>
      <c r="J28" s="91"/>
      <c r="K28" s="91"/>
      <c r="L28" s="92"/>
      <c r="M28" s="91"/>
      <c r="N28" s="91"/>
      <c r="O28" s="91"/>
      <c r="P28" s="91"/>
      <c r="Q28" s="91" t="e">
        <f>E28*#REF!</f>
        <v>#REF!</v>
      </c>
      <c r="R28" s="93"/>
      <c r="S28" s="94"/>
    </row>
    <row r="29" spans="2:21" ht="15.75" hidden="1" thickBot="1" x14ac:dyDescent="0.3">
      <c r="B29" s="87"/>
      <c r="C29" s="88">
        <v>0.05</v>
      </c>
      <c r="D29" s="89" t="e">
        <f>C29*#REF!</f>
        <v>#REF!</v>
      </c>
      <c r="E29" s="90" t="e">
        <f t="shared" ref="E29" si="0">C29-D29</f>
        <v>#REF!</v>
      </c>
      <c r="F29" s="90"/>
      <c r="G29" s="91"/>
      <c r="H29" s="90"/>
      <c r="I29" s="91"/>
      <c r="J29" s="91"/>
      <c r="K29" s="91"/>
      <c r="L29" s="92"/>
      <c r="M29" s="91"/>
      <c r="N29" s="91"/>
      <c r="O29" s="91"/>
      <c r="P29" s="91"/>
      <c r="Q29" s="91" t="e">
        <f>E29*#REF!</f>
        <v>#REF!</v>
      </c>
      <c r="R29" s="93"/>
      <c r="S29" s="94"/>
    </row>
    <row r="30" spans="2:21" ht="15.75" customHeight="1" thickBot="1" x14ac:dyDescent="0.3">
      <c r="B30" s="87"/>
      <c r="C30" s="95" t="s">
        <v>0</v>
      </c>
      <c r="D30" s="88"/>
      <c r="E30" s="96">
        <v>0.1</v>
      </c>
      <c r="F30" s="97"/>
      <c r="G30" s="113" t="str">
        <f>IFERROR(E30*$E$20,"")</f>
        <v/>
      </c>
      <c r="H30" s="114"/>
      <c r="I30" s="115"/>
      <c r="J30" s="116" t="str">
        <f>IFERROR(E30-G30,"")</f>
        <v/>
      </c>
      <c r="K30" s="117"/>
      <c r="L30" s="118"/>
      <c r="M30" s="119" t="str">
        <f>IFERROR($C$20*G30,"")</f>
        <v/>
      </c>
      <c r="N30" s="120"/>
      <c r="O30" s="120"/>
      <c r="P30" s="120"/>
      <c r="Q30" s="119" t="str">
        <f>IFERROR(J30*$C$20,"")</f>
        <v/>
      </c>
      <c r="R30" s="103"/>
      <c r="S30" s="94"/>
      <c r="T30" s="2"/>
      <c r="U30" s="3"/>
    </row>
    <row r="31" spans="2:21" ht="15.75" customHeight="1" thickBot="1" x14ac:dyDescent="0.3">
      <c r="B31" s="87"/>
      <c r="C31" s="104"/>
      <c r="D31" s="88"/>
      <c r="E31" s="97"/>
      <c r="F31" s="97"/>
      <c r="G31" s="121"/>
      <c r="H31" s="114"/>
      <c r="I31" s="115"/>
      <c r="J31" s="122"/>
      <c r="K31" s="122"/>
      <c r="L31" s="118"/>
      <c r="M31" s="120"/>
      <c r="N31" s="120"/>
      <c r="O31" s="120"/>
      <c r="P31" s="120"/>
      <c r="Q31" s="120"/>
      <c r="R31" s="103"/>
      <c r="S31" s="94"/>
      <c r="T31" s="2"/>
      <c r="U31" s="3"/>
    </row>
    <row r="32" spans="2:21" ht="15.75" customHeight="1" thickBot="1" x14ac:dyDescent="0.3">
      <c r="B32" s="87"/>
      <c r="C32" s="95" t="s">
        <v>1</v>
      </c>
      <c r="D32" s="88"/>
      <c r="E32" s="96">
        <v>0.1</v>
      </c>
      <c r="F32" s="97"/>
      <c r="G32" s="113" t="str">
        <f>IFERROR(E32*$E$20,"")</f>
        <v/>
      </c>
      <c r="H32" s="114"/>
      <c r="I32" s="115"/>
      <c r="J32" s="116" t="str">
        <f>IFERROR(E32-G32,"")</f>
        <v/>
      </c>
      <c r="K32" s="117"/>
      <c r="L32" s="118"/>
      <c r="M32" s="119" t="str">
        <f>IFERROR($C$20*G32,"")</f>
        <v/>
      </c>
      <c r="N32" s="120"/>
      <c r="O32" s="120"/>
      <c r="P32" s="120"/>
      <c r="Q32" s="119" t="str">
        <f>IFERROR(J32*$C$20,"")</f>
        <v/>
      </c>
      <c r="R32" s="103"/>
      <c r="S32" s="94"/>
      <c r="T32" s="2"/>
      <c r="U32" s="3"/>
    </row>
    <row r="33" spans="2:21" ht="15.75" customHeight="1" thickBot="1" x14ac:dyDescent="0.3">
      <c r="B33" s="87"/>
      <c r="C33" s="104"/>
      <c r="D33" s="88"/>
      <c r="E33" s="97"/>
      <c r="F33" s="97"/>
      <c r="G33" s="121"/>
      <c r="H33" s="114"/>
      <c r="I33" s="115"/>
      <c r="J33" s="122"/>
      <c r="K33" s="122"/>
      <c r="L33" s="118"/>
      <c r="M33" s="120"/>
      <c r="N33" s="120"/>
      <c r="O33" s="120"/>
      <c r="P33" s="120"/>
      <c r="Q33" s="120"/>
      <c r="R33" s="103"/>
      <c r="S33" s="94"/>
      <c r="T33" s="2"/>
      <c r="U33" s="3"/>
    </row>
    <row r="34" spans="2:21" ht="15.75" customHeight="1" thickBot="1" x14ac:dyDescent="0.3">
      <c r="B34" s="87"/>
      <c r="C34" s="95" t="s">
        <v>2</v>
      </c>
      <c r="D34" s="88"/>
      <c r="E34" s="96">
        <v>0.05</v>
      </c>
      <c r="F34" s="97"/>
      <c r="G34" s="113" t="str">
        <f>IFERROR(E34*$E$20,"")</f>
        <v/>
      </c>
      <c r="H34" s="114"/>
      <c r="I34" s="115"/>
      <c r="J34" s="116" t="str">
        <f t="shared" ref="J34" si="1">IFERROR(E34-G34,"")</f>
        <v/>
      </c>
      <c r="K34" s="117"/>
      <c r="L34" s="118"/>
      <c r="M34" s="119" t="str">
        <f>IFERROR($C$20*G34,"")</f>
        <v/>
      </c>
      <c r="N34" s="120"/>
      <c r="O34" s="120"/>
      <c r="P34" s="120"/>
      <c r="Q34" s="119" t="str">
        <f>IFERROR(J34*$C$20,"")</f>
        <v/>
      </c>
      <c r="R34" s="103"/>
      <c r="S34" s="94"/>
      <c r="T34" s="2"/>
      <c r="U34" s="3"/>
    </row>
    <row r="35" spans="2:21" ht="15.75" customHeight="1" thickBot="1" x14ac:dyDescent="0.3">
      <c r="B35" s="87"/>
      <c r="C35" s="104"/>
      <c r="D35" s="88"/>
      <c r="E35" s="97"/>
      <c r="F35" s="97"/>
      <c r="G35" s="121"/>
      <c r="H35" s="114"/>
      <c r="I35" s="115"/>
      <c r="J35" s="122"/>
      <c r="K35" s="122"/>
      <c r="L35" s="118"/>
      <c r="M35" s="120"/>
      <c r="N35" s="120"/>
      <c r="O35" s="120"/>
      <c r="P35" s="120"/>
      <c r="Q35" s="120"/>
      <c r="R35" s="103"/>
      <c r="S35" s="94"/>
      <c r="T35" s="2"/>
      <c r="U35" s="3"/>
    </row>
    <row r="36" spans="2:21" ht="15.75" customHeight="1" thickBot="1" x14ac:dyDescent="0.3">
      <c r="B36" s="87"/>
      <c r="C36" s="95" t="s">
        <v>3</v>
      </c>
      <c r="D36" s="88"/>
      <c r="E36" s="96">
        <v>0.06</v>
      </c>
      <c r="F36" s="97"/>
      <c r="G36" s="113" t="str">
        <f>IFERROR(E36*$E$20,"")</f>
        <v/>
      </c>
      <c r="H36" s="114"/>
      <c r="I36" s="115"/>
      <c r="J36" s="116" t="str">
        <f t="shared" ref="J36" si="2">IFERROR(E36-G36,"")</f>
        <v/>
      </c>
      <c r="K36" s="117"/>
      <c r="L36" s="118"/>
      <c r="M36" s="119" t="str">
        <f>IFERROR($C$20*G36,"")</f>
        <v/>
      </c>
      <c r="N36" s="120"/>
      <c r="O36" s="120"/>
      <c r="P36" s="120"/>
      <c r="Q36" s="119" t="str">
        <f>IFERROR(J36*$C$20,"")</f>
        <v/>
      </c>
      <c r="R36" s="103"/>
      <c r="S36" s="94"/>
      <c r="T36" s="2"/>
      <c r="U36" s="3"/>
    </row>
    <row r="37" spans="2:21" ht="15.75" customHeight="1" thickBot="1" x14ac:dyDescent="0.3">
      <c r="B37" s="87"/>
      <c r="C37" s="104"/>
      <c r="D37" s="88"/>
      <c r="E37" s="97"/>
      <c r="F37" s="97"/>
      <c r="G37" s="121"/>
      <c r="H37" s="114"/>
      <c r="I37" s="115"/>
      <c r="J37" s="122"/>
      <c r="K37" s="122"/>
      <c r="L37" s="118"/>
      <c r="M37" s="120"/>
      <c r="N37" s="120"/>
      <c r="O37" s="120"/>
      <c r="P37" s="120"/>
      <c r="Q37" s="120"/>
      <c r="R37" s="103"/>
      <c r="S37" s="94"/>
      <c r="T37" s="2"/>
      <c r="U37" s="3"/>
    </row>
    <row r="38" spans="2:21" ht="15.75" customHeight="1" thickBot="1" x14ac:dyDescent="0.3">
      <c r="B38" s="87"/>
      <c r="C38" s="95" t="s">
        <v>4</v>
      </c>
      <c r="D38" s="91"/>
      <c r="E38" s="106">
        <v>0.25</v>
      </c>
      <c r="F38" s="100"/>
      <c r="G38" s="113" t="str">
        <f>IFERROR(E38*$E$20,"")</f>
        <v/>
      </c>
      <c r="H38" s="122"/>
      <c r="I38" s="122"/>
      <c r="J38" s="116" t="str">
        <f t="shared" ref="J38" si="3">IFERROR(E38-G38,"")</f>
        <v/>
      </c>
      <c r="K38" s="117"/>
      <c r="L38" s="118"/>
      <c r="M38" s="119" t="str">
        <f>IFERROR($C$20*G38,"")</f>
        <v/>
      </c>
      <c r="N38" s="120"/>
      <c r="O38" s="120"/>
      <c r="P38" s="120"/>
      <c r="Q38" s="119" t="str">
        <f>IFERROR(J38*$C$20,"")</f>
        <v/>
      </c>
      <c r="R38" s="103"/>
      <c r="S38" s="94"/>
    </row>
    <row r="39" spans="2:21" ht="15.75" customHeight="1" thickBot="1" x14ac:dyDescent="0.3">
      <c r="B39" s="87"/>
      <c r="C39" s="104"/>
      <c r="D39" s="91"/>
      <c r="E39" s="100"/>
      <c r="F39" s="100"/>
      <c r="G39" s="121"/>
      <c r="H39" s="122"/>
      <c r="I39" s="122"/>
      <c r="J39" s="122"/>
      <c r="K39" s="122"/>
      <c r="L39" s="118"/>
      <c r="M39" s="120"/>
      <c r="N39" s="120"/>
      <c r="O39" s="120"/>
      <c r="P39" s="120"/>
      <c r="Q39" s="120"/>
      <c r="R39" s="103"/>
      <c r="S39" s="94"/>
    </row>
    <row r="40" spans="2:21" ht="15.75" customHeight="1" thickBot="1" x14ac:dyDescent="0.3">
      <c r="B40" s="87"/>
      <c r="C40" s="95" t="s">
        <v>14</v>
      </c>
      <c r="D40" s="91"/>
      <c r="E40" s="106">
        <v>0.04</v>
      </c>
      <c r="F40" s="100"/>
      <c r="G40" s="113" t="str">
        <f>IFERROR(E40*$E$20,"")</f>
        <v/>
      </c>
      <c r="H40" s="122"/>
      <c r="I40" s="122"/>
      <c r="J40" s="116" t="str">
        <f t="shared" ref="J40" si="4">IFERROR(E40-G40,"")</f>
        <v/>
      </c>
      <c r="K40" s="117"/>
      <c r="L40" s="118"/>
      <c r="M40" s="119" t="str">
        <f>IFERROR($C$20*G40,"")</f>
        <v/>
      </c>
      <c r="N40" s="120"/>
      <c r="O40" s="120"/>
      <c r="P40" s="120"/>
      <c r="Q40" s="119" t="str">
        <f>IFERROR(J40*$C$20,"")</f>
        <v/>
      </c>
      <c r="R40" s="103"/>
      <c r="S40" s="94"/>
    </row>
    <row r="41" spans="2:21" ht="15.75" customHeight="1" thickBot="1" x14ac:dyDescent="0.3">
      <c r="B41" s="87"/>
      <c r="C41" s="104"/>
      <c r="D41" s="91"/>
      <c r="E41" s="100"/>
      <c r="F41" s="100"/>
      <c r="G41" s="121"/>
      <c r="H41" s="122"/>
      <c r="I41" s="122"/>
      <c r="J41" s="122"/>
      <c r="K41" s="122"/>
      <c r="L41" s="118"/>
      <c r="M41" s="120"/>
      <c r="N41" s="120"/>
      <c r="O41" s="120"/>
      <c r="P41" s="120"/>
      <c r="Q41" s="120"/>
      <c r="R41" s="103"/>
      <c r="S41" s="94"/>
    </row>
    <row r="42" spans="2:21" ht="15.75" customHeight="1" thickBot="1" x14ac:dyDescent="0.3">
      <c r="B42" s="87"/>
      <c r="C42" s="95" t="s">
        <v>15</v>
      </c>
      <c r="D42" s="91"/>
      <c r="E42" s="106">
        <v>0.35</v>
      </c>
      <c r="F42" s="100"/>
      <c r="G42" s="113" t="str">
        <f>IFERROR(E42*$E$20,"")</f>
        <v/>
      </c>
      <c r="H42" s="122"/>
      <c r="I42" s="122"/>
      <c r="J42" s="116" t="str">
        <f t="shared" ref="J42" si="5">IFERROR(E42-G42,"")</f>
        <v/>
      </c>
      <c r="K42" s="117"/>
      <c r="L42" s="118"/>
      <c r="M42" s="119" t="str">
        <f>IFERROR($C$20*G42,"")</f>
        <v/>
      </c>
      <c r="N42" s="120"/>
      <c r="O42" s="120"/>
      <c r="P42" s="120"/>
      <c r="Q42" s="119" t="str">
        <f>IFERROR(J42*$C$20,"")</f>
        <v/>
      </c>
      <c r="R42" s="103"/>
      <c r="S42" s="94"/>
    </row>
    <row r="43" spans="2:21" ht="15.75" customHeight="1" thickBot="1" x14ac:dyDescent="0.3">
      <c r="B43" s="87"/>
      <c r="C43" s="91"/>
      <c r="D43" s="91"/>
      <c r="E43" s="100"/>
      <c r="F43" s="100"/>
      <c r="G43" s="121"/>
      <c r="H43" s="122"/>
      <c r="I43" s="122"/>
      <c r="J43" s="122"/>
      <c r="K43" s="122"/>
      <c r="L43" s="118"/>
      <c r="M43" s="120"/>
      <c r="N43" s="120"/>
      <c r="O43" s="120"/>
      <c r="P43" s="120"/>
      <c r="Q43" s="120"/>
      <c r="R43" s="103"/>
      <c r="S43" s="94"/>
    </row>
    <row r="44" spans="2:21" ht="15.75" customHeight="1" thickBot="1" x14ac:dyDescent="0.3">
      <c r="B44" s="87"/>
      <c r="C44" s="95" t="s">
        <v>16</v>
      </c>
      <c r="D44" s="91"/>
      <c r="E44" s="106">
        <v>0.05</v>
      </c>
      <c r="F44" s="100"/>
      <c r="G44" s="113" t="str">
        <f>IFERROR(E44*$E$20,"")</f>
        <v/>
      </c>
      <c r="H44" s="122"/>
      <c r="I44" s="122"/>
      <c r="J44" s="116" t="str">
        <f t="shared" ref="J44" si="6">IFERROR(E44-G44,"")</f>
        <v/>
      </c>
      <c r="K44" s="117"/>
      <c r="L44" s="118"/>
      <c r="M44" s="119" t="str">
        <f>IFERROR($C$20*G44,"")</f>
        <v/>
      </c>
      <c r="N44" s="120"/>
      <c r="O44" s="120"/>
      <c r="P44" s="120"/>
      <c r="Q44" s="119" t="str">
        <f>IFERROR(J44*$C$20,"")</f>
        <v/>
      </c>
      <c r="R44" s="103"/>
      <c r="S44" s="94"/>
    </row>
    <row r="45" spans="2:21" ht="15.75" customHeight="1" thickBot="1" x14ac:dyDescent="0.3">
      <c r="B45" s="87"/>
      <c r="C45" s="104"/>
      <c r="D45" s="91"/>
      <c r="E45" s="100"/>
      <c r="F45" s="100"/>
      <c r="G45" s="121"/>
      <c r="H45" s="122"/>
      <c r="I45" s="122"/>
      <c r="J45" s="122"/>
      <c r="K45" s="122"/>
      <c r="L45" s="118"/>
      <c r="M45" s="120"/>
      <c r="N45" s="120"/>
      <c r="O45" s="120"/>
      <c r="P45" s="120"/>
      <c r="Q45" s="120"/>
      <c r="R45" s="103"/>
      <c r="S45" s="94"/>
    </row>
    <row r="46" spans="2:21" ht="15.75" customHeight="1" thickBot="1" x14ac:dyDescent="0.3">
      <c r="B46" s="87"/>
      <c r="C46" s="95" t="s">
        <v>17</v>
      </c>
      <c r="D46" s="91"/>
      <c r="E46" s="106"/>
      <c r="F46" s="100"/>
      <c r="G46" s="113" t="str">
        <f>IFERROR(E46*$E$20,"")</f>
        <v/>
      </c>
      <c r="H46" s="122"/>
      <c r="I46" s="122"/>
      <c r="J46" s="116" t="str">
        <f t="shared" ref="J46" si="7">IFERROR(E46-G46,"")</f>
        <v/>
      </c>
      <c r="K46" s="117"/>
      <c r="L46" s="118"/>
      <c r="M46" s="119" t="str">
        <f>IFERROR($C$20*G46,"")</f>
        <v/>
      </c>
      <c r="N46" s="120"/>
      <c r="O46" s="120"/>
      <c r="P46" s="120"/>
      <c r="Q46" s="119" t="str">
        <f>IFERROR(J46*$C$20,"")</f>
        <v/>
      </c>
      <c r="R46" s="103"/>
      <c r="S46" s="94"/>
    </row>
    <row r="47" spans="2:21" ht="15.75" customHeight="1" thickBot="1" x14ac:dyDescent="0.3">
      <c r="B47" s="87"/>
      <c r="C47" s="91"/>
      <c r="D47" s="91"/>
      <c r="E47" s="100"/>
      <c r="F47" s="100"/>
      <c r="G47" s="121"/>
      <c r="H47" s="122"/>
      <c r="I47" s="122"/>
      <c r="J47" s="122"/>
      <c r="K47" s="122"/>
      <c r="L47" s="118"/>
      <c r="M47" s="120"/>
      <c r="N47" s="120"/>
      <c r="O47" s="120"/>
      <c r="P47" s="120"/>
      <c r="Q47" s="120"/>
      <c r="R47" s="103"/>
      <c r="S47" s="94"/>
    </row>
    <row r="48" spans="2:21" ht="15.75" customHeight="1" thickBot="1" x14ac:dyDescent="0.3">
      <c r="B48" s="87"/>
      <c r="C48" s="95" t="s">
        <v>18</v>
      </c>
      <c r="D48" s="91"/>
      <c r="E48" s="106"/>
      <c r="F48" s="100"/>
      <c r="G48" s="113" t="str">
        <f>IFERROR(E48*$E$20,"")</f>
        <v/>
      </c>
      <c r="H48" s="122"/>
      <c r="I48" s="122"/>
      <c r="J48" s="116" t="str">
        <f t="shared" ref="J48" si="8">IFERROR(E48-G48,"")</f>
        <v/>
      </c>
      <c r="K48" s="117"/>
      <c r="L48" s="118"/>
      <c r="M48" s="119" t="str">
        <f>IFERROR($C$20*G48,"")</f>
        <v/>
      </c>
      <c r="N48" s="120"/>
      <c r="O48" s="120"/>
      <c r="P48" s="120"/>
      <c r="Q48" s="119" t="str">
        <f>IFERROR(J48*$C$20,"")</f>
        <v/>
      </c>
      <c r="R48" s="103"/>
      <c r="S48" s="94"/>
    </row>
    <row r="49" spans="2:21" ht="15.75" customHeight="1" thickBot="1" x14ac:dyDescent="0.3">
      <c r="B49" s="87"/>
      <c r="C49" s="104"/>
      <c r="D49" s="88"/>
      <c r="E49" s="97"/>
      <c r="F49" s="97"/>
      <c r="G49" s="97"/>
      <c r="H49" s="98"/>
      <c r="I49" s="99"/>
      <c r="J49" s="105"/>
      <c r="K49" s="105"/>
      <c r="L49" s="101"/>
      <c r="M49" s="102"/>
      <c r="N49" s="102"/>
      <c r="O49" s="102"/>
      <c r="P49" s="102"/>
      <c r="Q49" s="102"/>
      <c r="R49" s="103"/>
      <c r="S49" s="94"/>
      <c r="T49" s="2"/>
      <c r="U49" s="3"/>
    </row>
    <row r="50" spans="2:21" ht="15.75" customHeight="1" thickBot="1" x14ac:dyDescent="0.3">
      <c r="B50" s="87"/>
      <c r="C50" s="95" t="s">
        <v>29</v>
      </c>
      <c r="D50" s="91"/>
      <c r="E50" s="106">
        <v>0</v>
      </c>
      <c r="F50" s="100"/>
      <c r="G50" s="113" t="str">
        <f>IFERROR(E50*$E$20,"")</f>
        <v/>
      </c>
      <c r="H50" s="122"/>
      <c r="I50" s="122"/>
      <c r="J50" s="116" t="str">
        <f t="shared" ref="J50" si="9">IFERROR(E50-G50,"")</f>
        <v/>
      </c>
      <c r="K50" s="117"/>
      <c r="L50" s="118"/>
      <c r="M50" s="119" t="str">
        <f>IFERROR($C$20*G50,"")</f>
        <v/>
      </c>
      <c r="N50" s="120"/>
      <c r="O50" s="120"/>
      <c r="P50" s="120"/>
      <c r="Q50" s="119" t="str">
        <f>IFERROR(J50*$C$20,"")</f>
        <v/>
      </c>
      <c r="R50" s="103"/>
      <c r="S50" s="94"/>
    </row>
    <row r="51" spans="2:21" ht="15.75" customHeight="1" thickBot="1" x14ac:dyDescent="0.3">
      <c r="B51" s="87"/>
      <c r="C51" s="104"/>
      <c r="D51" s="91"/>
      <c r="E51" s="100"/>
      <c r="F51" s="100"/>
      <c r="G51" s="121"/>
      <c r="H51" s="122"/>
      <c r="I51" s="122"/>
      <c r="J51" s="122"/>
      <c r="K51" s="122"/>
      <c r="L51" s="118"/>
      <c r="M51" s="120"/>
      <c r="N51" s="120"/>
      <c r="O51" s="120"/>
      <c r="P51" s="120"/>
      <c r="Q51" s="120"/>
      <c r="R51" s="103"/>
      <c r="S51" s="94"/>
    </row>
    <row r="52" spans="2:21" ht="15.75" customHeight="1" thickBot="1" x14ac:dyDescent="0.3">
      <c r="B52" s="87"/>
      <c r="C52" s="95" t="s">
        <v>30</v>
      </c>
      <c r="D52" s="91"/>
      <c r="E52" s="106">
        <v>0</v>
      </c>
      <c r="F52" s="100"/>
      <c r="G52" s="113" t="str">
        <f>IFERROR(E52*$E$20,"")</f>
        <v/>
      </c>
      <c r="H52" s="122"/>
      <c r="I52" s="122"/>
      <c r="J52" s="116" t="str">
        <f t="shared" ref="J52" si="10">IFERROR(E52-G52,"")</f>
        <v/>
      </c>
      <c r="K52" s="117"/>
      <c r="L52" s="118"/>
      <c r="M52" s="119" t="str">
        <f>IFERROR($C$20*G52,"")</f>
        <v/>
      </c>
      <c r="N52" s="120"/>
      <c r="O52" s="120"/>
      <c r="P52" s="120"/>
      <c r="Q52" s="119" t="str">
        <f>IFERROR(J52*$C$20,"")</f>
        <v/>
      </c>
      <c r="R52" s="103"/>
      <c r="S52" s="94"/>
    </row>
    <row r="53" spans="2:21" ht="15.75" customHeight="1" thickBot="1" x14ac:dyDescent="0.3">
      <c r="B53" s="87"/>
      <c r="C53" s="104"/>
      <c r="D53" s="91"/>
      <c r="E53" s="100"/>
      <c r="F53" s="100"/>
      <c r="G53" s="121"/>
      <c r="H53" s="122"/>
      <c r="I53" s="122"/>
      <c r="J53" s="122"/>
      <c r="K53" s="122"/>
      <c r="L53" s="118"/>
      <c r="M53" s="120"/>
      <c r="N53" s="120"/>
      <c r="O53" s="120"/>
      <c r="P53" s="120"/>
      <c r="Q53" s="120"/>
      <c r="R53" s="103"/>
      <c r="S53" s="94"/>
    </row>
    <row r="54" spans="2:21" ht="15.75" customHeight="1" thickBot="1" x14ac:dyDescent="0.3">
      <c r="B54" s="87"/>
      <c r="C54" s="95" t="s">
        <v>31</v>
      </c>
      <c r="D54" s="91"/>
      <c r="E54" s="106">
        <v>0</v>
      </c>
      <c r="F54" s="100"/>
      <c r="G54" s="113" t="str">
        <f>IFERROR(E54*$E$20,"")</f>
        <v/>
      </c>
      <c r="H54" s="122"/>
      <c r="I54" s="122"/>
      <c r="J54" s="116" t="str">
        <f t="shared" ref="J54" si="11">IFERROR(E54-G54,"")</f>
        <v/>
      </c>
      <c r="K54" s="117"/>
      <c r="L54" s="118"/>
      <c r="M54" s="119" t="str">
        <f>IFERROR($C$20*G54,"")</f>
        <v/>
      </c>
      <c r="N54" s="120"/>
      <c r="O54" s="120"/>
      <c r="P54" s="120"/>
      <c r="Q54" s="119" t="str">
        <f>IFERROR(J54*$C$20,"")</f>
        <v/>
      </c>
      <c r="R54" s="103"/>
      <c r="S54" s="94"/>
    </row>
    <row r="55" spans="2:21" ht="15.75" customHeight="1" thickBot="1" x14ac:dyDescent="0.3">
      <c r="B55" s="87"/>
      <c r="C55" s="104"/>
      <c r="D55" s="91"/>
      <c r="E55" s="100"/>
      <c r="F55" s="100"/>
      <c r="G55" s="121"/>
      <c r="H55" s="122"/>
      <c r="I55" s="122"/>
      <c r="J55" s="122"/>
      <c r="K55" s="122"/>
      <c r="L55" s="118"/>
      <c r="M55" s="120"/>
      <c r="N55" s="120"/>
      <c r="O55" s="120"/>
      <c r="P55" s="120"/>
      <c r="Q55" s="120"/>
      <c r="R55" s="103"/>
      <c r="S55" s="94"/>
    </row>
    <row r="56" spans="2:21" ht="15.75" customHeight="1" thickBot="1" x14ac:dyDescent="0.3">
      <c r="B56" s="87"/>
      <c r="C56" s="95" t="s">
        <v>32</v>
      </c>
      <c r="D56" s="91"/>
      <c r="E56" s="106"/>
      <c r="F56" s="100"/>
      <c r="G56" s="113" t="str">
        <f>IFERROR(E56*$E$20,"")</f>
        <v/>
      </c>
      <c r="H56" s="122"/>
      <c r="I56" s="122"/>
      <c r="J56" s="116" t="str">
        <f t="shared" ref="J56" si="12">IFERROR(E56-G56,"")</f>
        <v/>
      </c>
      <c r="K56" s="117"/>
      <c r="L56" s="118"/>
      <c r="M56" s="119" t="str">
        <f>IFERROR($C$20*G56,"")</f>
        <v/>
      </c>
      <c r="N56" s="120"/>
      <c r="O56" s="120"/>
      <c r="P56" s="120"/>
      <c r="Q56" s="119" t="str">
        <f>IFERROR(J56*$C$20,"")</f>
        <v/>
      </c>
      <c r="R56" s="103"/>
      <c r="S56" s="94"/>
    </row>
    <row r="57" spans="2:21" ht="15.75" customHeight="1" thickBot="1" x14ac:dyDescent="0.3">
      <c r="B57" s="87"/>
      <c r="C57" s="104"/>
      <c r="D57" s="91"/>
      <c r="E57" s="100"/>
      <c r="F57" s="100"/>
      <c r="G57" s="121"/>
      <c r="H57" s="122"/>
      <c r="I57" s="122"/>
      <c r="J57" s="122"/>
      <c r="K57" s="122"/>
      <c r="L57" s="118"/>
      <c r="M57" s="120"/>
      <c r="N57" s="120"/>
      <c r="O57" s="120"/>
      <c r="P57" s="120"/>
      <c r="Q57" s="120"/>
      <c r="R57" s="103"/>
      <c r="S57" s="94"/>
    </row>
    <row r="58" spans="2:21" ht="15.75" customHeight="1" thickBot="1" x14ac:dyDescent="0.3">
      <c r="B58" s="87"/>
      <c r="C58" s="95" t="s">
        <v>33</v>
      </c>
      <c r="D58" s="91"/>
      <c r="E58" s="106"/>
      <c r="F58" s="100"/>
      <c r="G58" s="113" t="str">
        <f>IFERROR(E58*$E$20,"")</f>
        <v/>
      </c>
      <c r="H58" s="122"/>
      <c r="I58" s="122"/>
      <c r="J58" s="116" t="str">
        <f t="shared" ref="J58" si="13">IFERROR(E58-G58,"")</f>
        <v/>
      </c>
      <c r="K58" s="117"/>
      <c r="L58" s="118"/>
      <c r="M58" s="119" t="str">
        <f>IFERROR($C$20*G58,"")</f>
        <v/>
      </c>
      <c r="N58" s="120"/>
      <c r="O58" s="120"/>
      <c r="P58" s="120"/>
      <c r="Q58" s="119" t="str">
        <f>IFERROR(J58*$C$20,"")</f>
        <v/>
      </c>
      <c r="R58" s="103"/>
      <c r="S58" s="94"/>
    </row>
    <row r="59" spans="2:21" ht="15.75" customHeight="1" thickBot="1" x14ac:dyDescent="0.3">
      <c r="B59" s="87"/>
      <c r="C59" s="104"/>
      <c r="D59" s="91"/>
      <c r="E59" s="100"/>
      <c r="F59" s="100"/>
      <c r="G59" s="121"/>
      <c r="H59" s="122"/>
      <c r="I59" s="122"/>
      <c r="J59" s="122"/>
      <c r="K59" s="122"/>
      <c r="L59" s="118"/>
      <c r="M59" s="120"/>
      <c r="N59" s="120"/>
      <c r="O59" s="120"/>
      <c r="P59" s="120"/>
      <c r="Q59" s="120"/>
      <c r="R59" s="103"/>
      <c r="S59" s="94"/>
    </row>
    <row r="60" spans="2:21" ht="15.75" customHeight="1" thickBot="1" x14ac:dyDescent="0.3">
      <c r="B60" s="87"/>
      <c r="C60" s="95" t="s">
        <v>34</v>
      </c>
      <c r="D60" s="91"/>
      <c r="E60" s="106"/>
      <c r="F60" s="100"/>
      <c r="G60" s="113" t="str">
        <f>IFERROR(E60*$E$20,"")</f>
        <v/>
      </c>
      <c r="H60" s="122"/>
      <c r="I60" s="122"/>
      <c r="J60" s="116" t="str">
        <f t="shared" ref="J60" si="14">IFERROR(E60-G60,"")</f>
        <v/>
      </c>
      <c r="K60" s="117"/>
      <c r="L60" s="118"/>
      <c r="M60" s="119" t="str">
        <f>IFERROR($C$20*G60,"")</f>
        <v/>
      </c>
      <c r="N60" s="120"/>
      <c r="O60" s="120"/>
      <c r="P60" s="120"/>
      <c r="Q60" s="119" t="str">
        <f>IFERROR(J60*$C$20,"")</f>
        <v/>
      </c>
      <c r="R60" s="103"/>
      <c r="S60" s="94"/>
    </row>
    <row r="61" spans="2:21" ht="15.75" customHeight="1" thickBot="1" x14ac:dyDescent="0.3">
      <c r="B61" s="87"/>
      <c r="C61" s="91"/>
      <c r="D61" s="91"/>
      <c r="E61" s="91"/>
      <c r="F61" s="91"/>
      <c r="G61" s="124"/>
      <c r="H61" s="124"/>
      <c r="I61" s="124"/>
      <c r="J61" s="124"/>
      <c r="K61" s="124"/>
      <c r="L61" s="125"/>
      <c r="M61" s="124"/>
      <c r="N61" s="124"/>
      <c r="O61" s="124"/>
      <c r="P61" s="124"/>
      <c r="Q61" s="124"/>
      <c r="R61" s="93"/>
      <c r="S61" s="94"/>
    </row>
    <row r="62" spans="2:21" ht="15.75" customHeight="1" thickBot="1" x14ac:dyDescent="0.3">
      <c r="B62" s="87"/>
      <c r="C62" s="95" t="s">
        <v>35</v>
      </c>
      <c r="D62" s="91"/>
      <c r="E62" s="106">
        <v>0</v>
      </c>
      <c r="F62" s="100"/>
      <c r="G62" s="113" t="str">
        <f>IFERROR(E62*$E$20,"")</f>
        <v/>
      </c>
      <c r="H62" s="122"/>
      <c r="I62" s="122"/>
      <c r="J62" s="116" t="str">
        <f t="shared" ref="J62" si="15">IFERROR(E62-G62,"")</f>
        <v/>
      </c>
      <c r="K62" s="117"/>
      <c r="L62" s="118"/>
      <c r="M62" s="119" t="str">
        <f>IFERROR($C$20*G62,"")</f>
        <v/>
      </c>
      <c r="N62" s="120"/>
      <c r="O62" s="120"/>
      <c r="P62" s="120"/>
      <c r="Q62" s="119" t="str">
        <f>IFERROR(J62*$C$20,"")</f>
        <v/>
      </c>
      <c r="R62" s="103"/>
      <c r="S62" s="94"/>
    </row>
    <row r="63" spans="2:21" ht="15.75" customHeight="1" thickBot="1" x14ac:dyDescent="0.3">
      <c r="B63" s="87"/>
      <c r="C63" s="104"/>
      <c r="D63" s="91"/>
      <c r="E63" s="100"/>
      <c r="F63" s="100"/>
      <c r="G63" s="121"/>
      <c r="H63" s="122"/>
      <c r="I63" s="122"/>
      <c r="J63" s="122"/>
      <c r="K63" s="122"/>
      <c r="L63" s="118"/>
      <c r="M63" s="120"/>
      <c r="N63" s="120"/>
      <c r="O63" s="120"/>
      <c r="P63" s="120"/>
      <c r="Q63" s="120"/>
      <c r="R63" s="103"/>
      <c r="S63" s="94"/>
    </row>
    <row r="64" spans="2:21" ht="15.75" customHeight="1" thickBot="1" x14ac:dyDescent="0.3">
      <c r="B64" s="87"/>
      <c r="C64" s="95" t="s">
        <v>36</v>
      </c>
      <c r="D64" s="91"/>
      <c r="E64" s="106">
        <v>0</v>
      </c>
      <c r="F64" s="100"/>
      <c r="G64" s="113" t="str">
        <f>IFERROR(E64*$E$20,"")</f>
        <v/>
      </c>
      <c r="H64" s="122"/>
      <c r="I64" s="122"/>
      <c r="J64" s="116" t="str">
        <f t="shared" ref="J64" si="16">IFERROR(E64-G64,"")</f>
        <v/>
      </c>
      <c r="K64" s="117"/>
      <c r="L64" s="118"/>
      <c r="M64" s="119" t="str">
        <f>IFERROR($C$20*G64,"")</f>
        <v/>
      </c>
      <c r="N64" s="120"/>
      <c r="O64" s="120"/>
      <c r="P64" s="120"/>
      <c r="Q64" s="119" t="str">
        <f>IFERROR(J64*$C$20,"")</f>
        <v/>
      </c>
      <c r="R64" s="103"/>
      <c r="S64" s="94"/>
    </row>
    <row r="65" spans="2:19" ht="15.75" customHeight="1" thickBot="1" x14ac:dyDescent="0.3">
      <c r="B65" s="87"/>
      <c r="C65" s="104"/>
      <c r="D65" s="91"/>
      <c r="E65" s="100"/>
      <c r="F65" s="100"/>
      <c r="G65" s="121"/>
      <c r="H65" s="122"/>
      <c r="I65" s="122"/>
      <c r="J65" s="122"/>
      <c r="K65" s="122"/>
      <c r="L65" s="118"/>
      <c r="M65" s="120"/>
      <c r="N65" s="120"/>
      <c r="O65" s="120"/>
      <c r="P65" s="120"/>
      <c r="Q65" s="120"/>
      <c r="R65" s="103"/>
      <c r="S65" s="94"/>
    </row>
    <row r="66" spans="2:19" ht="15.75" customHeight="1" thickBot="1" x14ac:dyDescent="0.3">
      <c r="B66" s="87"/>
      <c r="C66" s="95" t="s">
        <v>37</v>
      </c>
      <c r="D66" s="91"/>
      <c r="E66" s="106">
        <v>0</v>
      </c>
      <c r="F66" s="100"/>
      <c r="G66" s="113" t="str">
        <f>IFERROR(E66*$E$20,"")</f>
        <v/>
      </c>
      <c r="H66" s="122"/>
      <c r="I66" s="122"/>
      <c r="J66" s="116" t="str">
        <f t="shared" ref="J66" si="17">IFERROR(E66-G66,"")</f>
        <v/>
      </c>
      <c r="K66" s="117"/>
      <c r="L66" s="118"/>
      <c r="M66" s="119" t="str">
        <f>IFERROR($C$20*G66,"")</f>
        <v/>
      </c>
      <c r="N66" s="120"/>
      <c r="O66" s="120"/>
      <c r="P66" s="120"/>
      <c r="Q66" s="119" t="str">
        <f>IFERROR(J66*$C$20,"")</f>
        <v/>
      </c>
      <c r="R66" s="103"/>
      <c r="S66" s="94"/>
    </row>
    <row r="67" spans="2:19" ht="15.75" customHeight="1" thickBot="1" x14ac:dyDescent="0.3">
      <c r="B67" s="87"/>
      <c r="C67" s="104"/>
      <c r="D67" s="91"/>
      <c r="E67" s="100"/>
      <c r="F67" s="100"/>
      <c r="G67" s="121"/>
      <c r="H67" s="122"/>
      <c r="I67" s="122"/>
      <c r="J67" s="122"/>
      <c r="K67" s="122"/>
      <c r="L67" s="118"/>
      <c r="M67" s="120"/>
      <c r="N67" s="120"/>
      <c r="O67" s="120"/>
      <c r="P67" s="120"/>
      <c r="Q67" s="120"/>
      <c r="R67" s="103"/>
      <c r="S67" s="94"/>
    </row>
    <row r="68" spans="2:19" ht="15.75" customHeight="1" thickBot="1" x14ac:dyDescent="0.3">
      <c r="B68" s="87"/>
      <c r="C68" s="95" t="s">
        <v>38</v>
      </c>
      <c r="D68" s="91"/>
      <c r="E68" s="106"/>
      <c r="F68" s="100"/>
      <c r="G68" s="113" t="str">
        <f>IFERROR(E68*$E$20,"")</f>
        <v/>
      </c>
      <c r="H68" s="122"/>
      <c r="I68" s="122"/>
      <c r="J68" s="116" t="str">
        <f t="shared" ref="J68" si="18">IFERROR(E68-G68,"")</f>
        <v/>
      </c>
      <c r="K68" s="117"/>
      <c r="L68" s="118"/>
      <c r="M68" s="119" t="str">
        <f>IFERROR($C$20*G68,"")</f>
        <v/>
      </c>
      <c r="N68" s="120"/>
      <c r="O68" s="120"/>
      <c r="P68" s="120"/>
      <c r="Q68" s="119" t="str">
        <f>IFERROR(J68*$C$20,"")</f>
        <v/>
      </c>
      <c r="R68" s="103"/>
      <c r="S68" s="94"/>
    </row>
    <row r="69" spans="2:19" ht="15.75" customHeight="1" thickBot="1" x14ac:dyDescent="0.3">
      <c r="B69" s="87"/>
      <c r="C69" s="123"/>
      <c r="D69" s="91"/>
      <c r="E69" s="100"/>
      <c r="F69" s="100"/>
      <c r="G69" s="97"/>
      <c r="H69" s="105"/>
      <c r="I69" s="105"/>
      <c r="J69" s="100"/>
      <c r="K69" s="100"/>
      <c r="L69" s="101"/>
      <c r="M69" s="102"/>
      <c r="N69" s="102"/>
      <c r="O69" s="102"/>
      <c r="P69" s="102"/>
      <c r="Q69" s="102"/>
      <c r="R69" s="103"/>
      <c r="S69" s="94"/>
    </row>
    <row r="70" spans="2:19" ht="15.75" thickBot="1" x14ac:dyDescent="0.3">
      <c r="B70" s="87"/>
      <c r="C70" s="139" t="s">
        <v>21</v>
      </c>
      <c r="D70" s="137"/>
      <c r="E70" s="136">
        <f>SUM(E30:E68)</f>
        <v>1</v>
      </c>
      <c r="F70" s="137"/>
      <c r="G70" s="136">
        <f>SUM(G30:G68)</f>
        <v>0</v>
      </c>
      <c r="H70" s="137"/>
      <c r="I70" s="137"/>
      <c r="J70" s="136">
        <f>SUM(J30:J68)</f>
        <v>0</v>
      </c>
      <c r="K70" s="137"/>
      <c r="L70" s="140"/>
      <c r="M70" s="137">
        <f>SUM(M30:M68)</f>
        <v>0</v>
      </c>
      <c r="N70" s="137"/>
      <c r="O70" s="137"/>
      <c r="P70" s="137"/>
      <c r="Q70" s="138">
        <f>SUM(Q30:Q68)</f>
        <v>0</v>
      </c>
      <c r="R70" s="135"/>
      <c r="S70" s="94"/>
    </row>
    <row r="71" spans="2:19" x14ac:dyDescent="0.25">
      <c r="B71" s="87"/>
      <c r="C71" s="91"/>
      <c r="D71" s="91"/>
      <c r="E71" s="90"/>
      <c r="F71" s="91"/>
      <c r="G71" s="90"/>
      <c r="H71" s="91"/>
      <c r="I71" s="91"/>
      <c r="J71" s="90"/>
      <c r="K71" s="91"/>
      <c r="L71" s="107"/>
      <c r="M71" s="108"/>
      <c r="N71" s="108"/>
      <c r="O71" s="108"/>
      <c r="P71" s="108"/>
      <c r="Q71" s="108"/>
      <c r="R71" s="109"/>
      <c r="S71" s="94"/>
    </row>
    <row r="72" spans="2:19" ht="15.75" thickBot="1" x14ac:dyDescent="0.3">
      <c r="B72" s="110"/>
      <c r="C72" s="111"/>
      <c r="D72" s="111"/>
      <c r="E72" s="111"/>
      <c r="F72" s="111"/>
      <c r="G72" s="111"/>
      <c r="H72" s="111"/>
      <c r="I72" s="111"/>
      <c r="J72" s="111"/>
      <c r="K72" s="111"/>
      <c r="L72" s="111"/>
      <c r="M72" s="111"/>
      <c r="N72" s="111"/>
      <c r="O72" s="111"/>
      <c r="P72" s="111"/>
      <c r="Q72" s="111"/>
      <c r="R72" s="111"/>
      <c r="S72" s="112"/>
    </row>
    <row r="73" spans="2:19" ht="15.75" thickTop="1" x14ac:dyDescent="0.25"/>
  </sheetData>
  <sheetProtection algorithmName="SHA-512" hashValue="iABQg0ZuCvXkiu+AX6xJlNyWKOrBPNFlYxNj+M3bPE/9wyrCpgpIWxz6JK831pRq95L0hwrBa7l3o3N34xmEVA==" saltValue="whAiC3URL82GRKQPYXPM/w==" spinCount="100000" sheet="1" objects="1" scenarios="1"/>
  <mergeCells count="18">
    <mergeCell ref="L26:R26"/>
    <mergeCell ref="I21:N21"/>
    <mergeCell ref="J12:M12"/>
    <mergeCell ref="I18:N18"/>
    <mergeCell ref="I17:N17"/>
    <mergeCell ref="I19:N20"/>
    <mergeCell ref="C20:C21"/>
    <mergeCell ref="E17:F17"/>
    <mergeCell ref="C17:C18"/>
    <mergeCell ref="J5:M5"/>
    <mergeCell ref="E6:G6"/>
    <mergeCell ref="E5:G5"/>
    <mergeCell ref="J11:M11"/>
    <mergeCell ref="E11:H11"/>
    <mergeCell ref="J6:M6"/>
    <mergeCell ref="E12:H12"/>
    <mergeCell ref="E19:F19"/>
    <mergeCell ref="E20:F21"/>
  </mergeCells>
  <phoneticPr fontId="7" type="noConversion"/>
  <conditionalFormatting sqref="E30 G30 J30 M30:O30 Q30 E32 G32 J32 M32:O32 Q32 E34 G34 J34 M34:O34 Q34 E36 G36 J36 M36:O36 Q36 E38 G38 J38 M38:O38 Q38 E40 G40 J40 M40:O40 Q40 E42 G42 J42 M42:O42 Q42 E44 G44 J44 M44:O44 Q44 E46 G46 J46 M46:O46 Q46 E48 G48 J48 M48:O48 Q48 E58 G58 J58 M58:O58 Q58 M68:O69 Q68:Q69">
    <cfRule type="cellIs" dxfId="7" priority="8" operator="equal">
      <formula>0</formula>
    </cfRule>
  </conditionalFormatting>
  <conditionalFormatting sqref="E50 G50 J50 M50:O50 Q50 E52 G52 J52 M52:O52 Q52 E54 G54 J54 M54:O54 Q54 E56 G56 J56 M56:O56 Q56 E60 G60 J60 M60:O60 Q60 E62 G62 J62 M62:O62 Q62 E64 G64 J64 M64:O64 Q64 E66 G66 J66 M66:O66 Q66 E68:E69 G68:G69 J68:J69">
    <cfRule type="cellIs" dxfId="6" priority="7" operator="equal">
      <formula>0</formula>
    </cfRule>
  </conditionalFormatting>
  <conditionalFormatting sqref="E70">
    <cfRule type="cellIs" dxfId="5" priority="9" operator="greaterThan">
      <formula>1</formula>
    </cfRule>
  </conditionalFormatting>
  <conditionalFormatting sqref="E11:H12">
    <cfRule type="expression" dxfId="4" priority="1">
      <formula>$J$6="A-Basis (Annual / 12 month)"</formula>
    </cfRule>
  </conditionalFormatting>
  <conditionalFormatting sqref="G70">
    <cfRule type="cellIs" dxfId="3" priority="6" operator="greaterThan">
      <formula>1</formula>
    </cfRule>
  </conditionalFormatting>
  <conditionalFormatting sqref="J70">
    <cfRule type="cellIs" dxfId="2" priority="5" operator="greaterThan">
      <formula>1</formula>
    </cfRule>
  </conditionalFormatting>
  <conditionalFormatting sqref="M70">
    <cfRule type="cellIs" dxfId="1" priority="4" operator="greaterThan">
      <formula>1</formula>
    </cfRule>
  </conditionalFormatting>
  <conditionalFormatting sqref="Q70">
    <cfRule type="cellIs" dxfId="0" priority="3" operator="greaterThan">
      <formula>1</formula>
    </cfRule>
  </conditionalFormatting>
  <dataValidations count="6">
    <dataValidation type="list" allowBlank="1" showInputMessage="1" showErrorMessage="1" sqref="C13" xr:uid="{5753AB42-ED81-4D8E-80F9-2748E1F208D7}">
      <formula1>"192300, 197300, 199300, 203700"</formula1>
    </dataValidation>
    <dataValidation allowBlank="1" showInputMessage="1" showErrorMessage="1" promptTitle="How do I know which rate to use?" prompt="When using the chart supplied on the DHHS Salary Cap link, you need to focus on which Executive Level was in effect when the award was issued.  Keep in mind that the Executive Level and/or the amount of salary at that level can change from year to year." sqref="C11" xr:uid="{6561D162-5368-4230-9484-235885A23EE0}"/>
    <dataValidation type="list" allowBlank="1" showInputMessage="1" showErrorMessage="1" sqref="J6:K6 P6" xr:uid="{6615A03F-94C4-4A83-B14F-567C2E380ED8}">
      <formula1>"Select One, A-Basis (Annual / 12 month), C-Basis (Academic / 9 month)"</formula1>
    </dataValidation>
    <dataValidation type="list" allowBlank="1" showInputMessage="1" showErrorMessage="1" sqref="C12" xr:uid="{A012ED6D-D060-4409-B55E-DC82FB957CC0}">
      <formula1>"Select One, $221900, $212100, $203700, $199300, $197300, $192300"</formula1>
    </dataValidation>
    <dataValidation allowBlank="1" showInputMessage="1" showErrorMessage="1" promptTitle="What's this number?" prompt="The number below is the salary cap rate for 9 month appointments (i.e., ($203,700 / 12) * 9 ).  _x000a__x000a_Use this number in conjunction with the Salary Lookup Tool to determine if a C-Basis (Academic) employee's salary is above the eligible salary cap rate." sqref="E11:H11" xr:uid="{430F7951-6D63-4BC1-A54A-77F46B9A2C15}"/>
    <dataValidation allowBlank="1" showInputMessage="1" showErrorMessage="1" promptTitle="Allowable per Month" prompt="This is the selected salary cap rate divided by 12 to show the maximum amount of payroll that can be paid from DHHS awards per month for individuals above the mandated salary cap rap." sqref="J11:M11" xr:uid="{DFA85623-6DED-4FD0-B8B6-52875D78A378}"/>
  </dataValidations>
  <hyperlinks>
    <hyperlink ref="S6" r:id="rId1" xr:uid="{B847D352-8FEF-48EE-AAC6-51FAAED6C71D}"/>
    <hyperlink ref="S7" r:id="rId2" xr:uid="{91BE75CB-9B41-424F-90B7-4EC68DD7E0C7}"/>
    <hyperlink ref="S8" r:id="rId3" xr:uid="{6C7BC7CE-47CF-447D-9845-F11280C06D07}"/>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Biweekly Salary Cap Calculator v.1</dc:title>
  <dc:creator>Larisa L Roberts</dc:creator>
  <cp:keywords>Biweekly Payroll, Salary Cap, ECC</cp:keywords>
  <cp:lastModifiedBy>Bridgett Molinar</cp:lastModifiedBy>
  <dcterms:created xsi:type="dcterms:W3CDTF">2022-05-09T13:35:41Z</dcterms:created>
  <dcterms:modified xsi:type="dcterms:W3CDTF">2024-03-25T19:28:54Z</dcterms:modified>
</cp:coreProperties>
</file>